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avier.marcos\Desktop\"/>
    </mc:Choice>
  </mc:AlternateContent>
  <xr:revisionPtr revIDLastSave="0" documentId="13_ncr:1_{66013164-FA43-40C1-954F-97129006A4B2}" xr6:coauthVersionLast="47" xr6:coauthVersionMax="47" xr10:uidLastSave="{00000000-0000-0000-0000-000000000000}"/>
  <bookViews>
    <workbookView xWindow="-120" yWindow="-120" windowWidth="29040" windowHeight="15720" xr2:uid="{00000000-000D-0000-FFFF-FFFF00000000}"/>
  </bookViews>
  <sheets>
    <sheet name="C26.I03.P02" sheetId="2" r:id="rId1"/>
    <sheet name="Hoja1" sheetId="1" state="hidden" r:id="rId2"/>
  </sheets>
  <definedNames>
    <definedName name="_xlnm._FilterDatabase" localSheetId="0">'C26.I03.P02'!$A$2:$F$72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5" i="1" l="1"/>
  <c r="L75" i="1"/>
  <c r="N75" i="1" s="1"/>
  <c r="M74" i="1"/>
  <c r="L74" i="1"/>
  <c r="N74" i="1" s="1"/>
  <c r="M73" i="1"/>
  <c r="L73" i="1"/>
  <c r="M72" i="1"/>
  <c r="L72" i="1"/>
  <c r="M71" i="1"/>
  <c r="L71" i="1"/>
  <c r="M70" i="1"/>
  <c r="L70" i="1"/>
  <c r="M69" i="1"/>
  <c r="L69" i="1"/>
  <c r="N69" i="1" s="1"/>
  <c r="M68" i="1"/>
  <c r="L68" i="1"/>
  <c r="N68" i="1" s="1"/>
  <c r="M67" i="1"/>
  <c r="L67" i="1"/>
  <c r="M66" i="1"/>
  <c r="L66" i="1"/>
  <c r="N66" i="1" s="1"/>
  <c r="M65" i="1"/>
  <c r="L65" i="1"/>
  <c r="N65" i="1" s="1"/>
  <c r="M64" i="1"/>
  <c r="L64" i="1"/>
  <c r="G63" i="1"/>
  <c r="M63" i="1" s="1"/>
  <c r="F63" i="1"/>
  <c r="L63" i="1" s="1"/>
  <c r="M62" i="1"/>
  <c r="L62" i="1"/>
  <c r="N62" i="1" s="1"/>
  <c r="M61" i="1"/>
  <c r="L61" i="1"/>
  <c r="M60" i="1"/>
  <c r="L60" i="1"/>
  <c r="N60" i="1" s="1"/>
  <c r="M59" i="1"/>
  <c r="L59" i="1"/>
  <c r="M58" i="1"/>
  <c r="L58" i="1"/>
  <c r="M57" i="1"/>
  <c r="L57" i="1"/>
  <c r="M56" i="1"/>
  <c r="L56" i="1"/>
  <c r="N56" i="1" s="1"/>
  <c r="M55" i="1"/>
  <c r="L55" i="1"/>
  <c r="M54" i="1"/>
  <c r="L54" i="1"/>
  <c r="M53" i="1"/>
  <c r="L53" i="1"/>
  <c r="N53" i="1" s="1"/>
  <c r="M52" i="1"/>
  <c r="L52" i="1"/>
  <c r="M51" i="1"/>
  <c r="L51" i="1"/>
  <c r="K50" i="1"/>
  <c r="J50" i="1"/>
  <c r="I50" i="1"/>
  <c r="H50" i="1"/>
  <c r="M49" i="1"/>
  <c r="L49" i="1"/>
  <c r="M48" i="1"/>
  <c r="L48" i="1"/>
  <c r="M47" i="1"/>
  <c r="L47" i="1"/>
  <c r="J46" i="1"/>
  <c r="M46" i="1" s="1"/>
  <c r="H46" i="1"/>
  <c r="L46" i="1" s="1"/>
  <c r="M45" i="1"/>
  <c r="L45" i="1"/>
  <c r="M44" i="1"/>
  <c r="L44" i="1"/>
  <c r="M43" i="1"/>
  <c r="L43" i="1"/>
  <c r="M42" i="1"/>
  <c r="L42" i="1"/>
  <c r="N42" i="1" s="1"/>
  <c r="M41" i="1"/>
  <c r="L41" i="1"/>
  <c r="M40" i="1"/>
  <c r="L40" i="1"/>
  <c r="M39" i="1"/>
  <c r="L39" i="1"/>
  <c r="N39" i="1" s="1"/>
  <c r="M38" i="1"/>
  <c r="L38" i="1"/>
  <c r="M36" i="1"/>
  <c r="L36" i="1"/>
  <c r="M35" i="1"/>
  <c r="L35" i="1"/>
  <c r="N35" i="1" s="1"/>
  <c r="M34" i="1"/>
  <c r="L34" i="1"/>
  <c r="M33" i="1"/>
  <c r="L33" i="1"/>
  <c r="N33" i="1" s="1"/>
  <c r="M32" i="1"/>
  <c r="L32" i="1"/>
  <c r="N32" i="1" s="1"/>
  <c r="G31" i="1"/>
  <c r="M31" i="1" s="1"/>
  <c r="F31" i="1"/>
  <c r="L31" i="1" s="1"/>
  <c r="G30" i="1"/>
  <c r="M30" i="1" s="1"/>
  <c r="F30" i="1"/>
  <c r="L30" i="1" s="1"/>
  <c r="M29" i="1"/>
  <c r="L29" i="1"/>
  <c r="M28" i="1"/>
  <c r="L28" i="1"/>
  <c r="M27" i="1"/>
  <c r="L27" i="1"/>
  <c r="M26" i="1"/>
  <c r="L26" i="1"/>
  <c r="M25" i="1"/>
  <c r="L25" i="1"/>
  <c r="M24" i="1"/>
  <c r="L24" i="1"/>
  <c r="M23" i="1"/>
  <c r="L23" i="1"/>
  <c r="M22" i="1"/>
  <c r="L22" i="1"/>
  <c r="M21" i="1"/>
  <c r="L21" i="1"/>
  <c r="M20" i="1"/>
  <c r="L20" i="1"/>
  <c r="M19" i="1"/>
  <c r="L19" i="1"/>
  <c r="M18" i="1"/>
  <c r="L18" i="1"/>
  <c r="M17" i="1"/>
  <c r="L17" i="1"/>
  <c r="M16" i="1"/>
  <c r="L16" i="1"/>
  <c r="M15" i="1"/>
  <c r="L15" i="1"/>
  <c r="K14" i="1"/>
  <c r="J14" i="1"/>
  <c r="I14" i="1"/>
  <c r="H14" i="1"/>
  <c r="M13" i="1"/>
  <c r="L13" i="1"/>
  <c r="M12" i="1"/>
  <c r="L12" i="1"/>
  <c r="M11" i="1"/>
  <c r="L11" i="1"/>
  <c r="M10" i="1"/>
  <c r="L10" i="1"/>
  <c r="M9" i="1"/>
  <c r="L9" i="1"/>
  <c r="M8" i="1"/>
  <c r="L8" i="1"/>
  <c r="M7" i="1"/>
  <c r="L7" i="1"/>
  <c r="M6" i="1"/>
  <c r="L6" i="1"/>
  <c r="M5" i="1"/>
  <c r="L5" i="1"/>
  <c r="M4" i="1"/>
  <c r="L4" i="1"/>
  <c r="M3" i="1"/>
  <c r="L3" i="1"/>
  <c r="M2" i="1"/>
  <c r="L2" i="1"/>
  <c r="M14" i="1" l="1"/>
  <c r="N13" i="1"/>
  <c r="N15" i="1"/>
  <c r="N21" i="1"/>
  <c r="N24" i="1"/>
  <c r="N27" i="1"/>
  <c r="N8" i="1"/>
  <c r="L14" i="1"/>
  <c r="N14" i="1" s="1"/>
  <c r="N36" i="1"/>
  <c r="N34" i="1"/>
  <c r="N38" i="1"/>
  <c r="N41" i="1"/>
  <c r="N47" i="1"/>
  <c r="L50" i="1"/>
  <c r="N52" i="1"/>
  <c r="N55" i="1"/>
  <c r="N58" i="1"/>
  <c r="N70" i="1"/>
  <c r="N73" i="1"/>
  <c r="N5" i="1"/>
  <c r="N45" i="1"/>
  <c r="N51" i="1"/>
  <c r="N72" i="1"/>
  <c r="N7" i="1"/>
  <c r="N64" i="1"/>
  <c r="N6" i="1"/>
  <c r="S9" i="1"/>
  <c r="N12" i="1"/>
  <c r="N43" i="1"/>
  <c r="N49" i="1"/>
  <c r="N4" i="1"/>
  <c r="S7" i="1"/>
  <c r="N9" i="1"/>
  <c r="N16" i="1"/>
  <c r="N19" i="1"/>
  <c r="N22" i="1"/>
  <c r="N25" i="1"/>
  <c r="N28" i="1"/>
  <c r="N44" i="1"/>
  <c r="N61" i="1"/>
  <c r="N48" i="1"/>
  <c r="S48" i="1"/>
  <c r="S3" i="1"/>
  <c r="N18" i="1"/>
  <c r="S18" i="1"/>
  <c r="N10" i="1"/>
  <c r="S34" i="1"/>
  <c r="N11" i="1"/>
  <c r="M50" i="1"/>
  <c r="N57" i="1"/>
  <c r="N3" i="1"/>
  <c r="N2" i="1"/>
  <c r="N17" i="1"/>
  <c r="N20" i="1"/>
  <c r="N23" i="1"/>
  <c r="N26" i="1"/>
  <c r="N29" i="1"/>
  <c r="N40" i="1"/>
  <c r="N54" i="1"/>
  <c r="S54" i="1"/>
  <c r="N59" i="1"/>
  <c r="N67" i="1"/>
  <c r="N71" i="1"/>
  <c r="N63" i="1"/>
  <c r="N31" i="1"/>
  <c r="N30" i="1"/>
  <c r="N46" i="1"/>
  <c r="N50" i="1"/>
</calcChain>
</file>

<file path=xl/sharedStrings.xml><?xml version="1.0" encoding="utf-8"?>
<sst xmlns="http://schemas.openxmlformats.org/spreadsheetml/2006/main" count="874" uniqueCount="639">
  <si>
    <t>Nombre entidad</t>
  </si>
  <si>
    <t>Nº Expediente Sede</t>
  </si>
  <si>
    <t>Título del proyecto</t>
  </si>
  <si>
    <t>Breve descripción (info sacada del word de la memoria de justificación)</t>
  </si>
  <si>
    <t>Consumo inicial ALUMBRADO
(kWh/año)</t>
  </si>
  <si>
    <t xml:space="preserve">
Consumo final ALUMBRADO
(kWh/año)
</t>
  </si>
  <si>
    <t>Consumo inicial CEE
(kWh/m2·año)</t>
  </si>
  <si>
    <t>Superficie inicial CEE
(m2)</t>
  </si>
  <si>
    <t>Consumo final CEE
(kWh/m2·año)</t>
  </si>
  <si>
    <t>Superficie final CEE (m2)</t>
  </si>
  <si>
    <t>INDICADOR 1
(MWh)</t>
  </si>
  <si>
    <t>INDICADOR 2
(MWh)</t>
  </si>
  <si>
    <t>INDICADOR 3
(%)</t>
  </si>
  <si>
    <t>Ubicación de los certificados válidos</t>
  </si>
  <si>
    <t>Certificados de fin de obra dentro de Carpeta: "Justificación"</t>
  </si>
  <si>
    <t>Certificado final de obra si lo presentan o no</t>
  </si>
  <si>
    <t>Memorias justificativas  dentro de Carpeta: "Justificación"</t>
  </si>
  <si>
    <t>REAL MADRID C.F.</t>
  </si>
  <si>
    <t>Mejora de la eficiencia energética, sostenibilidad y accesibilidad del Estadio Santiago Bernabeu</t>
  </si>
  <si>
    <t xml:space="preserve">En relación con el alumbrado del Estadio Santiago Bernabéu, se remiten Certificados de Calificación Energética correspondientes a marzo de 2020 y enero de 2023, emitidos por la empresa Creara Energy Experts, junto a un informe de cálculos de ahorro firmado el 25 de enero de 2023 por esa misma empresa. 
Se presentan dos facturas relativas al cambio de alumbrado emitidas por la Sociedad Española de Futbol Profesional, en octubre de 2021 y en enero de 2022.
En relación con la mejora de la Accesibilidad, lo que se nos envía son numerosas facturas de la empresa FCC, con sus correspondientes justificantes de pago, pero sin detallar a qué trabajos concretos se refieren, pero que aparecen en otros documentos aportados. Este detalle aparece también en la Memoria, en la que se describen las diversas actuaciones que se han llevado a cabo para esta mejora (ascensores, escaleras mecánicas, salvaescaleras, rampas, etc.) y que se encuentran dentro del conjunto de actuaciones de remodelación del estadio.
</t>
  </si>
  <si>
    <t>Carpeta: "Subsanaciones"
CE inicial y final Alumbrado: "211844_Calculo_de_ahorros_y_mejora_de_calificacion_energetica"</t>
  </si>
  <si>
    <t>CERTIFICADO FIN DE TRABAJOS ACCESIBILIDAD ESB CLPD_Signed
CERTIFICADO FIN DE TRABAJOS ILUMINACION ESB CLPD_Signed</t>
  </si>
  <si>
    <t>"NO. No presenta Certificado de finalización de obra de ninguna de las actuaciones
22/03/2024 REVISON TRAGSA: POSTERIORMENTE PRESENTA:
CERTIFICADO FIN DE TRABAJOS NUEVO SISTEMA ILUMINACIÓN LED ANTES DEL 30/09/2023
CERTIFICADO FIN DE TRABAJOS ACCESIBILIDAD ANTES DEL 30/09/2023
NO VISADOS"</t>
  </si>
  <si>
    <t>2860654_2022. JUSTIFICACION_MODINSTINT_RM_def firmada</t>
  </si>
  <si>
    <t>Club natació Sabadell</t>
  </si>
  <si>
    <t>Planta fotovoltaica Can Llong</t>
  </si>
  <si>
    <t>Se les concedió una subvención total de 1.070.397,83 € dividida en tres Proyectos, todos con el objetivo de mejorar la Eficiencia Energética: 
• Planta fotovoltaica Can Llong, 187.254,55 €, teniendo que justificar al menos 468.136,38 €.
• Transición energética instalaciones Can Llong, 464.477,95 €, justificando al menos 1.161.194,88 €.
• Transición energética C/Montcada, 418.665,33 €, justificando al menos 1.046.663,32 €
- La instalación fotovoltaica se ha realizado en dos fases, comenzando con la primera en 2020 y finalizando la segunda en septiembre de 2023. El Certificado de Eficiencia Energética posterior a la reforma tiene fecha de 27 de noviembre de 2023.  Las facturas que se presentan no alcanzan el mínimo firmado en la aceptación para este proyecto y corresponden en su mayoría a impuestos, tasas y “cuotas de arrendamiento operativo”. Estas últimas, aunque solo se presentan desde diciembre de 2020, corresponden a un contrato de arrendamiento con opción a compra (más mantenimiento) suscrito por el Club con ENDESA en noviembre de 2019. Con fecha 18 de marzo de 2024 se ha presentado un Certificado de compromiso de ejercer el derecho a compra de los elementos de la instalación fotovoltaica pagando el valor residual establecido en el contrato con ENDESA Energía SAU (68.846,47 €). En la segunda fase de esta actuación la Memoria menciona como gasto total la cifra de 472.519,42 € más IVA, pero la suma de las facturas relacionadas en el cuadro es mucho menor. También tienen un arrendamiento operativo con la empresa COGENIO IBERIA, S.L.</t>
  </si>
  <si>
    <t>Carpeta: "Subsanaciones"
CEE inicial: "cnscanllong_actual-certificacion2301072016"
Carpeta: "Justificación"
CEE final: "312227_CERTIFICADO_ENERGETICO_CAN_LLONG"</t>
  </si>
  <si>
    <t>Acta Fin de obra - OR-0024396153 CLUB NATACIÓ SABADELL</t>
  </si>
  <si>
    <t>"SÍ, CFO
PRESENTA CERTIFICADO DE BAJA TENSION, INSPECCIÓN OCA Y CFO EN REGISTRO AUTONOMICO"</t>
  </si>
  <si>
    <t>310802_JUSTIFICACION_FOTOVOLTAICA_CAN_LLONG_CNS</t>
  </si>
  <si>
    <t>Transición energética C/Montcada</t>
  </si>
  <si>
    <t>El tercer proyecto (transición energética en la instalación de la calle Montcada) consiste en la sustitución de la cubierta de la piscina, instalación de bombas de calor y refrigeración para deshumectación del aire. Las facturas que se nos han remitido suman una cantidad muy inferior, incluso con IVA, además faltan justificantes de parte del pago de la factura 171501-N de la empresa FLUIDRA (el total más IVA asciende a 322.356,10 €, pero los justificantes solo suman 128.673,80 €). €. Con fecha 18 de marzo el Club ha aportado más justificantes de pago y un Certificado de la empresa en el que consta que el plan de pagos está siendo cumplido por el Club según lo establecido en el contrato, es decir, mediante cuotas mensuales de 12.867,42 €, terminando el pago el próximo 30 de octubre.</t>
  </si>
  <si>
    <t>Carpeta: "Solicitudes" y en "Alegaciones":
CEE inicial: "cnsmontcada_actual-certificacion23010623193"
CEE final:  "313561_CERTIFICADO_ENERGETICO_MONTCADA"</t>
  </si>
  <si>
    <t>313555_ACTA_RECEPCION_TRANSICION_MONTCADA</t>
  </si>
  <si>
    <t>"SÍ, ACTA DE RECEPCIÓN
NO PRESENTA CFO VISADO"</t>
  </si>
  <si>
    <t>313547_FORMULARIO_JUSTIFICACION_TRANSICION_MONTCADA</t>
  </si>
  <si>
    <t xml:space="preserve">Transición energética instalaciones Can Llong </t>
  </si>
  <si>
    <t>En cuanto al proyecto de eliminar el funcionamiento de las calderas de gas, sustituyéndolas por bombas de calor y la deshumectación de las piscinas cubiertas en Can Llong (calle Budapest, 1), las facturas que se presentan suman 1.118.268,14 € sin IVA, pero en la última (24537/23 de la empresa Fluidsa por un importe restante de 542.644,85 €) faltan justificantes de pago por un importe de 400.000 €. Con fecha 18 de marzo el Club ha aportado más justificantes de pago y un Certificado de la empresa en el que consta que el plan de pagos está siendo cumplido por el Club según lo establecido en el contrato, es decir, mediante cuotas mensuales de 25.000 €, terminando el pago el próximo 30 de agosto.</t>
  </si>
  <si>
    <t>Carpeta: "Justificación"
CEE final: "312227_CERTIFICADO_ENERGETICO_CAN_LLONG"
 Carpeta: "Alegaciones"
CEE inicial: "cnscanllong_actual-certificacion2301072016"</t>
  </si>
  <si>
    <t>312225_ACTA_RECEPCION_TRANSICION_CAN_LLONG</t>
  </si>
  <si>
    <t>312223_JUSTIFICACION_TRANSICION_ENERGETICA_CAN_LLONG_CNS (1)</t>
  </si>
  <si>
    <t>Equelite S.L.</t>
  </si>
  <si>
    <t>Modernización y mejora sostenible, eficiente e inclusiva, del centro deportivo de alto rendimiento de EQUELITE destinadas a acoger eventos deportivos internacionales</t>
  </si>
  <si>
    <t xml:space="preserve">Se presenta Modelo JUSTIFICACIÓN, correctamente cumplimentado y firmado con fecha 11 de diciembre de 2023. Se incluyen fotos, incluidos carteles.
Se han emprendido diferentes acciones en el Centro de Alto Rendimiento J.C. Ferrero Equelite Sport Academy encaminadas a la mejora de la eficiencia energética, como cambio de los focos por LED e instalación de placas fotovoltaicas. También se han instalado aparatos de aire acondicionado. 
</t>
  </si>
  <si>
    <t>Carpeta: "Solicitudes"
CE Alumbrado inicial y final: "CERTIFICADO AHORRO ILUMINACIÓN PISTAS NUEVAS_signed"
CEE inicial: "CERTIFICADO RESIDENCIA EXISTENTE-EA firmado"
CEE final: "CERTIFICADO RESIDENCIA NUEVA-ER firmado"</t>
  </si>
  <si>
    <t>Anexo 11_CERTIFICADO FIN OBRA PISTAS
Anexo 12_CERTIFICADO FINAL DE OBRA FOTOVOLTAICA
Anexo 14_CERTIFICADO FINAL DE OBRA PLACAS FOTOVOLTAICAS
Anexo 15_CERTIFICADO FINAL DE OBRA FOCOS LED</t>
  </si>
  <si>
    <t>SÍ, CFO VISADOS DE OBRAS DE PISTAS Y RESIDENCIA, CERTIFICADOS DE BAJA TENSIÓN LAS FOTOVOLTAICAS, PARA FOCOS LED QUE PRESENTA CERTIFICADO DEL INSTALADOR</t>
  </si>
  <si>
    <t>306246_EXP_80011_MEMORIA_JUSTIFICATIVA_CSD_EQUELITE_v2</t>
  </si>
  <si>
    <t>Sporting Club Casino de la Coruña</t>
  </si>
  <si>
    <t xml:space="preserve">
Iluminación eficiente y sostenible de Canchas de Tenis, Accesos y Parking</t>
  </si>
  <si>
    <t>Modelos JUSTIFICACIÓN bien cumplimentados y firmados, con fecha 23 de agosto de 2023.
Como se les concedió subvención para dos proyectos, han presentado dos Memorias diferentes.
Se les concedieron dos importes separados al presentarse dos proyectos, ambos para Eficiencia Energética.  Para el primer proyecto “Ampliación y Mejora del Gimnasio”, el importe ascendió a 82.899,00 €, (de los que tienen que justificar 184.219,99 €) y para el segundo “Iluminación de Canchas de Tenis, Accesos y Parking”, 32.223,33 €, teniendo que justificar un gasto mínimo de 71.607,40 €. En la Memoria dicen que no han recibido otras subvenciones por el momento.</t>
  </si>
  <si>
    <t>Carpeta: "Justificación"
CE alumbrado inicial y final: "305625_CERTIFICADOTENISSCCASINO_signed"</t>
  </si>
  <si>
    <t xml:space="preserve">286454_SPORITNGCLUBCASINODELACORUNAG15006976CANCHASTENIS (MEMORIA incomple
</t>
  </si>
  <si>
    <t>Ampliación y mejora del Gimnasio</t>
  </si>
  <si>
    <t>"</t>
  </si>
  <si>
    <t>Carpeta: "Solicitud"
CEE inicial: "204599_Certificados Energéticos de los tres proyectos"
Carpeta: "Justificación"
CEE final: "305627_CERTIFICADOGIMNASIOSCCASINO_signed".</t>
  </si>
  <si>
    <t>286456_SCCASINOG15006976GIMNASIO (MEMORIA)</t>
  </si>
  <si>
    <t>Circuits de Catalunya</t>
  </si>
  <si>
    <t>Adecuación de los espacios de hospitalidad de los pisos box 37-26 y 16-7 del circuito de Barcelona - Catalunya</t>
  </si>
  <si>
    <t xml:space="preserve">Presentan dos Certificados de fin de obra, uno referido a la reforma de los Hospitalites 1 y 3, con fecha 10 de abril de 2023 y otro a la adecuación de una nave sin uso (Proyecto Ejecutivo para la Reforma del Paddock del Circuit de Catalunya), con fecha 9 de noviembre de 2022.
Los Certificados de Eficiencia Energética se remitieron el pasado mes de febrero. En un mail de 13 de julio de 2023 se les dijo que no era necesario que los volvieran a enviar.
Se le concedieron dos subvenciones de 260.904,80 € y 289.139,55 €, para Adecuación de los espacios de hospitalidad de los pisos box 37-26 y 16-7 del Circuito de Barcelona - Catalunya y Reforma del paddock del mismo circuito, respectivamente. Ambas están referidas a Eficiencia Energética, debiendo justificar por este concepto un mínimo de 869.682,68 € y 963.798,49 €.
</t>
  </si>
  <si>
    <t>Carpeta: "Subsanación"
CEE inicial: "213107_Proyecto_2-_CEE_edificio_estado_inicial"
CEE final: "213110_Proyecto_2-_CEE_edificio_estado_post_actuacion"</t>
  </si>
  <si>
    <t>CFO_Pisos_Boxes</t>
  </si>
  <si>
    <t>"SÍ, CFO
NO VISADO"</t>
  </si>
  <si>
    <t>Memoria justificativa firmada</t>
  </si>
  <si>
    <t>Reforma del paddock del circuito de Barcelona - Catalunya</t>
  </si>
  <si>
    <t>Carpeta: "Subsanación"
CE Alumbrado inicial: "213116_CEE_Proyecto_3_-_Paddock_estado_inicial" pág. 11 (kwh/año)
CE Alumbrado final: "213118_CEE_Proyecto_3-_Paddock_estado_post_actuacion" pág. 12 (kwh/año)</t>
  </si>
  <si>
    <t>CFO_Paddock</t>
  </si>
  <si>
    <t>Club Natació Terrassa</t>
  </si>
  <si>
    <t>Renovación de la instalación de alumbrado a tecnologia LED</t>
  </si>
  <si>
    <t xml:space="preserve">- Modelo JUSTIFICACIÓN bien cumplimentado y firmado, con fecha 11 de agosto de 2023, actualizado el 29 de septiembre de 2023 y el 22 de diciembre.
- Se les concedió un importe de 126.201,22 € para eficiencia energética, teniendo que justificar al menos 315.503,06 €. No declaran haber recibido otras subvenciones.
- Se ha procedido a la renovación y cambio completo del alumbrado exterior e interior, de las instalaciones del Club a tecnología LED.  La suma de las facturas de la empresa APPLUS ENERGIE S.L., que se relacionan en la Memoria, alcanza el total de 377.897,90 € sin IVA (457.256,16 € con IVA), Se adjuntan los justificantes de pago de todas las facturas.
- Se adjunta el Certificado de fin de obra firmado por la empresa instaladora Applus el 26 de septiembre de 2023.
- Se han remitido fotos de los LED instalados y de la placa, que se ha fijado en la puerta exterior, además de otras del vestíbulo.
- En la documentación remitida el 22 de diciembre aparece el Certificado de Eficiencia Energética de fecha 21 de diciembre de 2023, pero firmado antes de la finalización de las obras. Solicitado uno posterior el 29 de enero de 2024 y recibido el 1 de febrero.
</t>
  </si>
  <si>
    <t>Carpeta: "Subsanación" 
CEE inicial: "CEE_actual_y_previsto_proyectos1y2_pdf "(iluminacion)
Carpeta: "Justificación" 
CEE final: "328327_CE3X_CN_Terrassa_Final" (iluminación)
328329_Justificacion_reduccion_30__de_energia_primaria_signed</t>
  </si>
  <si>
    <t>290800_JUSTIFICACION_N2_2860654_2022_EXP80246 ACTUALIZADA</t>
  </si>
  <si>
    <t>"SÍ, ACTA FINAL DE OBRA DE APPLUS 
NO VISADO"</t>
  </si>
  <si>
    <t>Real Club Naútico Madrid</t>
  </si>
  <si>
    <t>Proyecto de mejora de la salubridad, eficiencia energética, accesibilidad, sostenibilidad de las instalaciones del Real Club Náutico de Madrid para la celebración de eventos deportivos internacionales</t>
  </si>
  <si>
    <t xml:space="preserve">- Se presenta Modelo JUSTIFICACIÓN bien cumplimentado y firmado, con fecha 19 de diciembre de 2023.
- Se le concedió un importe de 243.282,75 € de los que 151.969,97 € debían ser destinados a la Mejora de Eficiencia Energética, teniendo que justificar al menos 303.939,93 €, quedando el resto, 91.312,79 €, para mejoras de accesibilidad y sostenibilidad. 
- Se presentan facturas y justificante del pago, por un total de 368.228,98 € sin IVA. Se adjunta Modelo 390, declaración del IVA, en el que consta que el porcentaje de prorrata es del 7%:
- El 30 de septiembre de 2023 se firmó el Acta de Recepción de la obra “Adecuación de edificaciones existentes: Escuela de Vela, Pañol, Galpón, Barracones y Talleres, Tinglado y Marinería.
- El Certificado de Eficiencia Energética de la Escuela de Vela que se presenta es de diciembre de 2023, al igual que el de los barracones, el Pañol, mientras que el de los vestuarios es de enero de 2023.
- Se han aportado numerosas fotos incluidas las de la placa y el cartel de obra
Solicitamos certificados el 1 de febrero de 2024, y se han recibido el 9 de este mismo mes.
</t>
  </si>
  <si>
    <t>Carpeta: "Solicitud"
CEE inicial y final: "203208_Certificados energéticos RCNM" (Titulo: "Barracones" )</t>
  </si>
  <si>
    <t>310133_Acta_Fin_de_Obra</t>
  </si>
  <si>
    <t>"SÍ, ACTA DE RECEPCIÓN TOTAL OBRA
NO PRESENTA CFO VISADO"</t>
  </si>
  <si>
    <t>310131_2860654_2022._MODELO_JUSTIFICACION_PRIVADASfirmada</t>
  </si>
  <si>
    <t>Club Natació Atlétic-Barceloneta</t>
  </si>
  <si>
    <t>Mejora de la eficiencia energética y de las infraestructuras para las instalaciones de competición de waterpolo masculino y femenino a nivel internacional</t>
  </si>
  <si>
    <t xml:space="preserve">- Modelo JUSTIFICACIÓN bien cumplimentado, pero sin firma. Se ha remitido firmado el 11 de abril.
- Se le concedió un importe de 217.106,25 € debiéndose destinar 128.872,50 € a mejorar la eficiencia energética, teniendo que justificar al menos 257.745,00 € y el resto 88.233,75 € a mejoras de accesibilidad y sostenibilidad. No declaran haber recibido otras subvenciones.E14
- Se han instalado 325 placas fotovoltaicas en la cubierta de la piscina principal más dos inversores solares. El método de financiación elegido fue mediante un PPA (Power Purchase Agreement), que es un acuerdo de compraventa de energía limpia a largo plazo. Se liquida el consumo generado más la amortización del conjunto, por el plazo de 8 años. Las facturas pagadas hasta noviembre de 2023 suman 33.101,18 €, porque el contrato de arrendamiento financiero con el BBVA no termina hasta julio de 2029. El contrato lo tienen con el propio proveedor. El 4 de marzo les hemos solicitado Certificado de compromiso de compra de los elementos objeto de arrendamiento, además de fotografías y el Modelo Justificación firmado. Han remitido todo el 11 de abril.
También se han incorporado en los vestuarios sistemas de iluminación LED con sensores de movimiento.
- Las mejoras de accesibilidad han consistido en la creación de nuevos espacios para medicina, fisioterapia y prensa sin barreras arquitectónicas y con iluminación LED y sensores.
- Se adjunta el Certificado de fin de obra firmado por el arquitecto que ha realizado el proyecto y ha dirigido las obras, con fecha 10 de enero de 2023.
- El Certificado de eficiencia Energética es de febrero de 2023.
- Solo se ha remitido una foto de la placa. Faltan las de las obras realizadas. Recibido el 11 de abril.
- El equipo de Waterpolo de este Club ha pasado las fases previas de las competiciones europeas, pasando a la fase de grupos (septiembre 2023).
</t>
  </si>
  <si>
    <t xml:space="preserve">Carpeta: "Subsanaciones" 
CEE inicial: "217586_CEE_PISCINA_CNAB_2023"
Carpeta: "Justificación"
CEE final: "315749_CEE_PISCINA_CNAB_2023" </t>
  </si>
  <si>
    <t>342959_Certificado_declaracion_placas_fotovoltaicas</t>
  </si>
  <si>
    <t>342957_2860654_2022_MODELO_JUSTIFICACIÓN_PRIVADAS_CNAB_signed</t>
  </si>
  <si>
    <t>Real Club Jolaseta</t>
  </si>
  <si>
    <t>Mejora eficiencia energética y accesibilidad universal</t>
  </si>
  <si>
    <t xml:space="preserve">- Modelo JUSTIFICACIÓN bien cumplimentado y firmado, con fecha 22 de diciembre de 2023, en el que se incluyen fotos de varias actuaciones realizadas y los certificados de eficiencia energética.
- Se le concedió para el primer proyecto un importe de 145.182,39 €, del que un total de 90.690,20 € debía destinarse a la mejora de la Eficiencia Energética, teniendo que justificar al menos 226.725,51 €, y el resto, 54.492,18 €, a la mejora de accesibilidad y sostenibilidad. No han recibido otras subvenciones para realizar estas reformas.
- Dentro del primer objetivo de mejorar la eficiencia energética, se han llevado a cabo distintas actuaciones: 
•	Rehabilitación de Cubierta, y cambio de Carpinterías y vidrios en un edificio social.
•	Instalación de placas fotovoltaicas en la cubierta del pabellón.
•	Sustitución de las luminarias del club por led en las pistas de pádel.
- Y con el objetivo de mejorar la accesibilidad:
•	Sustitución de la valla del pabellón.
•	Remodelación de los vestuarios del pabellón, incluida la instalación de leds.
- Se presentan facturas con fechas posteriores al 30 de septiembre de 2023. Deduciendo los importes de estas facturas, es posible que no se alcancen los mínimos exigidos para justificar. Depende de qué conceptos se puedan considerar correctos al abarcar las facturas tantas tareas distintas. En todos los casos se adjuntan los justificantes de pago.
 - A pesar de decir en la documentación aportada que se trata del CEE “CERTIFICADO ENERGÉTICO DESPUÉS DE LAS MEJORAS”, solo está el correspondiente a enero de 2023. El 17 de marzo han presentado dos nuevos certificados fechados en noviembre de 2023. Hemos solicitado el 20 de marzo certificados que presenten el ahorro energético mínimo. 
-	El Acta de Recepción de la empresa LURTXORI es de fecha 3 de julio de 2023 (Reparación Edificio Social). La del vallado de las pistas de Hockey es de 5 de septiembre (Talleres Palautordera), la de la instalación fotovoltaica de 30 de septiembre (Electricidad Blanco) y la de la reforma del vestuario del pabellón del 25 de septiembre.
-	Hay fotos del cartel de obra y de los definitivos.
</t>
  </si>
  <si>
    <t>Carpeta: "Justificación"
CEE inicial y final del Edificio Social: Titulo: "311574_Medidas_de_mejora_Real_Club_Tenis_Jolaseta 12-1-23"</t>
  </si>
  <si>
    <t>311720_Recepcion_provisional_Arc_Model</t>
  </si>
  <si>
    <t>"SÍ, 
3/7/2023 acta de recepción cubierta, fachada y ventanas edificio social
5/9/2023 acta de recepción vallado
30/09/2023 acta de recepción FV
25/09/2023 acta recepción vestuario
NO PRESENTA CFO VISADO"</t>
  </si>
  <si>
    <t>311530_2860654_2022._Justificacion_actuaciones_RCJ_Alejandro_definitivo_signed</t>
  </si>
  <si>
    <t>Sociedad deportiva tiro de pichón</t>
  </si>
  <si>
    <t>Eficiencia energética y accesibilidad</t>
  </si>
  <si>
    <t xml:space="preserve">- Modelo JUSTIFICACIÓN bien cumplimentado y firmado, con fecha de 30 de junio de 2023.
- Certificado de fin de obra, fecha 24 de enero de 2023, pero solo de la instalación fotovoltaica. Faltan los certificados del resto. Aunque se les solicitaron el 15 de septiembre, y se aclaró por mail una duda al respecto el 27 de ese mismo mes, con fecha 2 de noviembre han remitido el correspondiente a la instalación de las gradas firmado por la empresa DECAN SPORTS EQUIPMENT S.L. el 27 de marzo de 2023, el del marcador electrónico, firmado por la empresa GRUPO LOS SITIOS INSTALACIONES S.L.U. de fecha 18 de octubre y el de las luminarias Leds, emitida por la empresa EDUARDO CRESPO. No se adjunta nada de la megafonía.
- Presentan un informe de eficiencia energética de la empresa instaladora “Levitec” de fecha 16 de junio de 2023, pero el Certificado de Eficiencia Energética fue enviado en enero con la solicitud y está firmado el 21 de diciembre de 2022, es decir, que es anterior a la finalización y puesta en marcha de la instalación fotovoltaica (31 de enero de 2023). Con fecha 2 de noviembre, se remite informe energético de la instalación de autoconsumo fotovoltaico en las instalaciones del S. D. TIRO DE PICHÓN, emitido por la empresa LEVITEC y según les solicitamos, envían nuevo certificado el 27 de diciembre.
- Se les concedió un importe de 43.834,06 €, para eficiencia energética, teniendo que justificar al menos 87.668,12 €, junto con 26.338,17 €, para los objetivos de accesibilidad y sostenibilidad.
-	 Se presentan facturas y transferencias bancarias de todas ellas, correspondientes a todos los conceptos previstos, y fechas de pago entre abril de 2021 y abril de 2023. Con fecha 27 de diciembre nos ha sido remitido Certificado del porcentaje de prorrata de IVA que se le aplica a este Club (el 7%), por lo que el importe justificable supera el mínimo exigido para Eficiencia Energética.
- Certificado de la federación Aragonesa de Tenis de 21 de diciembre de 2022, con todos los eventos realizados en 2022. Hay un Torneo Internacional del 1 al 10 de octubre, además del compromiso de celebrarlo en 2023 y años venideros. Del 1 al 8 de octubre de 2023 también se celebró este Torneo.
</t>
  </si>
  <si>
    <t>Carpeta: "Subsanaciones"
CEE inicial y final: "215044_Certificados_energeticos_antes_y_despues"</t>
  </si>
  <si>
    <t>241926_03.Certificado_Final_Obras_Visado</t>
  </si>
  <si>
    <t>"SÍ, EL MAYOR GASTO, LA FV, TIENE CERTIFICADO BT VISADO, 
LOS RESTANTES NO PRESENTAN VISADO"</t>
  </si>
  <si>
    <t>241922_01 Modelo.Justificacion_Subvencion_firmado</t>
  </si>
  <si>
    <t>Club natació Banyoles</t>
  </si>
  <si>
    <t>Mejora eficiencia, accesibilidad y sostenibilidad Edificio CNB</t>
  </si>
  <si>
    <t xml:space="preserve">- Modelo JUSTIFICACIÓN bien cumplimentado y firmado, con fecha 7 de septiembre de 2023.
- Se le concedió un importe de 91.194,14 €, dividido en 56.965,69 € para el objetivo de Eficiencia Energética, teniendo que justificar al menos 113.931,38 €, y el resto para 34.228,45 € para mejoras en la accesibilidad y sostenibilidad. No han recibido otras subvenciones para realizar estas reformas.
- En la Memoria se describen varias reformas realizadas: 
•	Instalación de placas fotovoltaicas.  
•	Instalación de Iluminación LEDS en la piscina.
•	Tornos adaptados y puertas automáticas para acceso. 
•	Cobertores térmicos en las piscinas.
•	Sistema Digital informativo.
La suma de los importes de las facturas asciende a 242.197,04 € (200.162,84 € si descontamos el IVA).
-	No se presentan los Certificados de Fin de Obra. Con fecha 11 de noviembre se han remitido un certificado de Fin de Obra de los trabajos Tornos automáticos adaptados, Puertas automáticas, Pantalla informativa digital y Reforma de la escalera principal y rampa, de fecha 21 de julio de 2023. Se adjunta asimismo un Certificado de las empresas instaladoras de las placas fotovoltaicas y del cobertor de la piscina.
-	Se presenta Certificado Energético final firmado el 21 de marzo de 2023. Todas las facturas relativas a la mejora de la eficiencia energética son de fecha anterior. 
- Hay fotos de los elementos instalados, incluida la placa.
- El pasado mes de julio se celebró en este Club el Campeonato de Europa de Triatlón Youth, en distancia SuperSprint, Categoría Mixta.
</t>
  </si>
  <si>
    <t>Carpeta: "Solicitud"
CEE inicial y final: "204066_CERT_ENERG_ANTES_DESPUES"</t>
  </si>
  <si>
    <t>1174 CERTIFICADO F.O. (21-07-2022)</t>
  </si>
  <si>
    <t>"SÍ, 
revisión 28/9/2023: NO
revisión 26/01/2024: sí, presenta CFO
NO VISADO"</t>
  </si>
  <si>
    <t>MEMORIA JUSTIFICACION PRIVADAS_SIG</t>
  </si>
  <si>
    <t>Impulsa eventos e instalaciones, S.A.</t>
  </si>
  <si>
    <t>Proyecto mejora eficiencia energéticas, sostenibilidad y accesibilidad WiZink Center</t>
  </si>
  <si>
    <t>- 13 Modelos JUSTIFICACIÓN bien cumplimentados, y firmados el 21 de diciembre de 2023. 
- Se le concedió un importe de 402.830,30 € debiéndose destinar 251.633,57 € a mejorar la eficiencia energética, teniendo que justificar al menos 629.083,92 € y el resto 151.196,74 € a mejoras de accesibilidad y sostenibilidad. No declaran haber recibido otras subvenciones.
- La primera actuación ha consistido en la instalación de un sistema fotovoltaico para autoconsumo conectado a red sobre la cubierta del edificio perteneciente a las instalaciones de la empresa WIZINK CENTER, situada en la Avenida de Felipe II. Se adjunta el Acta de Recepción de obra firmado por la empresa instaladora, con fecha 22 de mayo de 2023.
- El segundo proyecto ha consistido en la instalación de una unidad bomba de calor aire-agua con ciclo reversible y módulo hidráulico integrado, destinada a dar servicio a los fancoils existentes en la zona de camerinos del recinto, aislando estos elementos terminales de las instalaciones principales de generación de frio y calor del edificio. Se adjunta el Acta de Recepción de obra firmado por la empresa instaladora, con fecha 22 de noviembre de 2022.
- En el tercer proyecto se han creado una cámara frigorífica y otra de congelación dentro del almacén destinado a hostelería. Se adjunta el Acta de Recepción de obra firmado por la empresa instaladora, con fecha 13 de diciembre de 2022.
- El cuarto proyecto ha consistido en la sustitución la iluminación deportiva de la zona de pista del recinto por un nuevo sistema con luminarias LED de última generación. Todas las actuaciones han tenido lugar a lo largo de 2023. Se adjunta el Acta de Recepción de obra firmado por la empresa instaladora, con fecha 28 de agosto de 2023 (DIPELECTRIC).
- En el quinto proyecto la actuación ha consistido en la sustitución de la iluminación en las zonas comunes del recinto (pasillos, vomitorios, etc.), por nuevas luminarias con tecnología LED. Se adjunta el Acta de Recepción de obra firmado por la empresa instaladora, con fecha 14 de septiembre de 2023 (DIPELECTRIC).
- El Certificado de eficiencia Energética es de enero de 2023.
- En el sexto Modelo se describen todas las gestiones, visitas al recinto y preparación de documentación necesarias para la obtención de la calificación BREEAM – EN USO, la cual certifica el nivel de sostenibilidad actual del edificio. Finalmente se ha obtenido el nivel “MUY BUENO” con una calificación del 55,77%. 
- La séptima propuesta ha consistido en la optimización de la sostenibilidad y la usabilidad del recinto, ejecutándose un espacio multiusos para mejorar la calidad de la instalación, al permitir la reducción de la generación de residuos provocados por los montajes temporales y aplicando los criterios de sostenibilidad indicados en el manual BREEAM. Se adjuntan varias Actas de Recepción de obra firmadas por las empresas instaladoras de los distintos elementos.
- La octava propuesta consiste en la instalación de un nuevo SAI de 400 kVA para dar servicio a las unidades móviles de TV que se ubican en el exterior del recinto para la retransmisión de eventos deportivos, con el fin de eliminar el grupo electrógeno diésel que se utilizaba antes. Se adjuntan dos Actas de Recepción de obra firmados por las empresas instaladoras, con fechas 25 de enero y 8 de febrero de 2023 (DIPELECTRIC y VERTIV SPAIN S.A.).
- La novena propuesta ha consistido en dotar al espacio multiusos ubicado en la planta -2 del recinto, de la adecuada accesibilidad tanto para el acceso de Personas con Movilidad Reducida como del público general, habiéndose realizado varias actuaciones (parada ascensor, ampliación escaleras, suelo antideslizante, aseo accesible, ancho de puertas).  Se adjunta el Acta de Recepción de obra firmado por la empresa instaladora, con fecha 4 de abril de 2023 (CONSTRUCCIONES Y OBRAS ANKARSA S.A.).
- El décimo proyecto ha sido la instalación de un videomarcador central con sistema de megafonía. Se adjunta el Acta de Recepción de obra firmado por la empresa instaladora, con fecha 28 de febrero de 2023 (DIPELECTRIC).
- En el undécimo Modelo se describe la renovación de los módulos LED en los banners del acceso. Se adjunta el Acta de Recepción de obra firmado por la empresa instaladora, con fecha 15 de febrero de 2023 (ASSEMBLY AUDIOVISUALES S. L.).
- El duodécimo proyecto ha consistido en la reforma necesaria para adecuar el espacio destinado a “taquillas” para su uso por cualquier Persona con Movilidad Reducida. Se adjunta el Acta de Recepción de obra firmado por la empresa instaladora, con fecha 16 de agosto de 2023 (GLOBAL MARBLE LIVE S. L.).
-El Modelo decimotercero describe la dotación de accesibilidad de los palcos de la calle Goya. Se adjunta el Acta de Recepción de obra firmado por la empresa instaladora, con fecha 26 de agosto de 2022 (GLOBAL MARBLE LIVE S. L.).
- Hay fotos de las obras realizadas y del cartel, pero no de la placa.</t>
  </si>
  <si>
    <t>Carpeta: "Justificación"
CEE inicial: "335250_CEE_Estado_previo_Fdo" 
CEE final: "335253_CEE_Estado_final_Fdo"</t>
  </si>
  <si>
    <t>"SÍ, ACTAS DE RECEPCIÓN
NO PRESENTA CFO VISADO"</t>
  </si>
  <si>
    <t>Somontes Gestión espacios deportivos S.A.</t>
  </si>
  <si>
    <t>Proyecto para mejora de la eficiencia energética y de los espacios destinados a albergar competiciones internacionales de Pádel  en CD Somontes</t>
  </si>
  <si>
    <t xml:space="preserve">- Se presentan 6 Modelos JUSTIFICACIÓN bien cumplimentados y firmados, con diferentes fechas de 2023.
- Se le concedió un importe de 187.264,95 €, distribuidos en dos partes:
•	171.589,40 €, para la Mejora de la Eficiencia Energética y de los espacios destinados a albergar competiciones internacionales de pádel, de los que 107.185,72 € son directamente para eficiencia energética, teniendo que justificar al menos 214.371,43 €, y 64.403,69 € para el resto de los proyectos.
•	15.675,55 €, íntegramente destinados a mejorar la eficiencia energética de las pistas de tenis, siendo necesario justificar al menos 31.351,09 €.
•	No han recibido otras subvenciones para realizar estas reformas.
1.	En la primera Memoria se describe la instalación de placas fotovoltaicas en las cubiertas de los edificios pertenecientes a las instalaciones del Club Deportivo Somontes. Se relacionan tres facturas de la empresa SOLUCIONES ZAIVER, S.L. de las que solo la primera tiene una fecha anterior al 30 de septiembre de 2023, a pesar de que en la recepción de obra se dice “Que la ejecución material de dichos trabajos finalizó el jueves día 10 de agosto de 2023.
- Se adjunta un certificado de eficiencia energética de enero de 2023 a pesar de que se dice que es el posterior a la reforma. Con fecha 8 de marzo se nos ha remitido un nuevo Certificado.
-Se acompañan fotos incluida la del cartel. 
</t>
  </si>
  <si>
    <r>
      <rPr>
        <sz val="11"/>
        <color rgb="FF000000"/>
        <rFont val="Caladea"/>
        <family val="1"/>
      </rPr>
      <t xml:space="preserve">Certificados de Alumbrado:
Carpeta: "Solicitud"
CE Alumbrado: "217100_Eficiencia_energetica_alum_ext_PADEL"
Carpeta: "Subsanación"
CEE inicial: "217096_E-2023_01_-_elpardo340_-_ACT_-_2023-01-09_F" 
CEE final: "217098_E-2023_01_-_elpardo340_-_REF_-_2023-01-09_F"
</t>
    </r>
    <r>
      <rPr>
        <sz val="11"/>
        <color rgb="FFFF0000"/>
        <rFont val="Caladea"/>
        <family val="1"/>
      </rPr>
      <t xml:space="preserve">
</t>
    </r>
  </si>
  <si>
    <t>311568_PADEL_01.01_Fotovoltaica
311575_PADEL_01.02_Iluminacion_pistas_LED
311586_PADEL_01.03_Rehab_energ_El_Jardin
311595_PADEL_02.01_Pistas_nuevas_y_cesped
311600_PADEL_02.02_Reforma_El_Jardin</t>
  </si>
  <si>
    <t>Proyecto para mejora de la eficiencia energética y de las Pistas de Tenis en CD Somontes</t>
  </si>
  <si>
    <t xml:space="preserve">2.	En la segunda Memoria se describe la Sustitución de la iluminación existente por LED en las pistas de pádel. Se adjuntan facturas de las empresas SOLUCIONES ZAIVER, S.L y MATEL GROUP, S.L. con fechas comprendidas entre octubre de 2021 y noviembre de 2022. 
En este caso es cierto que el certificado energético de enero de 2023 puede ser posterior a la instalación.
Se acompañan fotos incluida la del cartel. Hay un Acta de Recepción de obra el 4 de octubre de 2022.
3.	El tercer Proyecto es la Rehabilitación energética de las instalaciones “El Jardín de Somontes”.
Se han revisado y reformado las instalaciones de climatización, limpiando y reparando las tuberías y conductos, sustituyendo filtros, instalación de elementos de medición de temperatura y reubicación de algunos equipos. Se ha renovado asimismo la instalación de ACS, procediendo a la instalación de una nueva caldera de gas natural. Se han sustituido también las luminarias por LED y se han instalado detectores de presencia.  Además, se han renovado las instalaciones de fontanería para optimizar el uso de agua.
La fecha de finalización ha sido el 13 de mayo de 2022, según consta en las Actas de Recepción. El Certificado de Eficiencia energética es posterior (enero 2023). Se Acompañan fotos incluida la del cartel.
4.	La primera parte del segundo proyecto ha consistido en la renovación del césped artificial en las pistas existentes e implantación de 2 pistas nuevas de pádel. En las Actas de Recepción firmadas por las distintas empresas, constan fechas de finalización entre el 30 de mayo y el 15 de septiembre de 2022. Se adjuntan fotos.
5.	Otro proyecto dentro del objetivo de mejora de la accesibilidad y sostenibilidad ha consistido en la Rehabilitación y Reforma del Espacio Multiusos “El Jardín de Somontes”, realizándose diversos trabajos de acondicionamiento técnico y acústico. En las Actas de Recepción firmadas por las distintas empresas, constan fechas de finalización entre el 15 de marzo y el 27 de julio de 2022. Se adjuntan fotos.
6.	En las pistas de tenis también se han sustituido las luminarias existentes por LED. Se finalizó esta instalación el 22 de abril de 2022, según el Acta de Recepción que se ha presentado. Se adjunta un informe de ahorro energético firmado en febrero de 2023 y fotos de los elementos instalados.
</t>
  </si>
  <si>
    <t>Certificados de Alumbrado:
Carpeta: "Solicitud"
CE Alumbrado: "217102_Eficiencia_energetica_alum_ext_TENIS"
 Certificados de Eficiencia Energética de Edificios.
CEE inicial: "217096_E-2023_01_-_elpardo340_-_ACT_-_2023-01-09_F" 
CEE final: "217098_E-2023_01_-_elpardo340_-_REF_-_2023-01-09_F"</t>
  </si>
  <si>
    <t>311605_TENIS_01_Iluminacion_pistas_LED</t>
  </si>
  <si>
    <t>Reus Deportiu</t>
  </si>
  <si>
    <t>Mejoras en el "Palau d´Esports" de eficiencia energética, accesibilidad e instalaciones</t>
  </si>
  <si>
    <t>-  Modelo JUSTIFICACIÓN bien cumplimentado, y firmado el 29 de diciembre de 2023. Incluye fotos de los distintos elementos.
- Se le concedió un importe de 309.511,41 €, debiéndose destinar 193.340,62 € a mejorar la eficiencia energética, teniendo que justificar al menos 483.351,55 € y el resto, 116.170,79 €, 
a mejoras de accesibilidad y sostenibilidad. No declaran haber recibido otras subvenciones.
- Se han realizado reformas en el “Palau D’Esports que han consistido en la mejora de la envolvente (cubierta, nuevas puertas y ventanas) y de la iluminación (sustitución por LED). 
- En lo relativo a la accesibilidad, se han realizado múltiples mejoras en los distintos espacios de la instalación. 
- Se han presentado facturas correspondientes a los distintos certificados obra de varias empresas
- El Certificado de eficiencia Energética es de septiembre de 2023.
- Las Actas de Fin de Obra están firmadas por las empresas COASA (29 de septiembre de 2023) y ECOTELIA (21 de septiembre de 2023).
- Hay fotos del cartel y de la placa.</t>
  </si>
  <si>
    <t>Carpeta: "Subsanación"
CEE inicial: "Certificacion energetica edificio actual"
CEE final: "Certificacion energetica edificio mejorado"</t>
  </si>
  <si>
    <t>315738_1A_ACTA_COASA
315748_1B_ACTA_ECOTELIA</t>
  </si>
  <si>
    <t>315755_3_MODELO_JUSTIFICACION_PRIVADAS_REUS_DEPORTIU_(1)</t>
  </si>
  <si>
    <t>Real Grupo de Cultura Covadonga</t>
  </si>
  <si>
    <t xml:space="preserve">- Se presenta Modelo JUSTIFICACIÓN bien cumplimentado y firmado, con fecha 29 de diciembre de 2023.
- Se le concedió un importe de 210.490,74 € de los que 130.948,28 € debían ser destinados a la Mejora de Eficiencia Energética, teniendo que justificar al menos 290.996,17 €, quedando el resto, 79.542,46 €, para mejoras de accesibilidad y sostenibilidad. No declaran haber recibido más subvenciones para estas obras.
- Se han desarrollado varios proyectos:
	Eficiencia Energética, Proyecto instalación fotovoltaica. Instalación de paneles fotovoltaicos para la eficiencia energética.
•	Accesibilidad: Renovación completa del Sistema de Accesos al Club, a todas las sedes e instalaciones del Club.
•	Nueva web y APP corporativas, Renovación completa de la web y APP corporativa, 
•	Nuevos cronómetros y marcadores, nuevo gestor documental, política de papel cero en todas sus tareas administrativas.
- Se presentan facturas y justificante del pago, por un total de 917.849,77 € sin IVA
- Se adjunta Certificado de Fin de Obra de la instalación de ACS con fecha 18 de diciembre de 2023, lo que no resulta válido al haberles sido concedida una prórroga para la ejecución de las obras de solo dos meses. El de la implantación de una nueva Web y App (Simbiosystems) señala la finalización de los trabajos en julio de 2023. Se adjunta también el certificado de la empresa que ha implantado el nuevo sistema de gestión documental (Seresco), finalizada el 28 de noviembre de 2023 y la encargada de los nuevos servidores (líder IT Consulting), terminada en junio del mismo año.
- El Certificado de Eficiencia Energética que se presenta es correcto (Tragsa 12 de febrero).
- Se aportan fotos de la placa, pero no de cada elemento instalado. 
</t>
  </si>
  <si>
    <t>Carpeta: "Solicitud"
CEE inicial: "211172_CERTIFICADO_DE_CALIFICACION_ENERGETICA_PABELLON_SUR_RGCC_FIR_"
CEE final: "211180_PABELLON_SUR_-_ESTADO_REFORMADO_Firmado"</t>
  </si>
  <si>
    <t>315459_ANEXO_3.0_-_Acta_de_recepcion_de_obras_signed</t>
  </si>
  <si>
    <t>"SÍ, CFO 
NO VISADOS
EL CERTIFICADO INSTALACION SISTEMA ACS SÍ ESTÁ VISADO
EL CERTIFICADO DE RENOVACIÓN DE SISTEMAS DE ACCESO ES UN AUTOCERTIFICADO"</t>
  </si>
  <si>
    <t>343464_RGCC_-_Certificacion_final_de_obra_Eficiencia_Energetica_(1)</t>
  </si>
  <si>
    <t>Real Club Náutico de Valencia</t>
  </si>
  <si>
    <t>Mar y deporte: el Real Club Náutico de Valencia abierto al mundo</t>
  </si>
  <si>
    <t xml:space="preserve">- Modelo JUSTIFICACIÓN bien cumplimentado y firmado, con fecha 12 de agosto de 2023 (incluye fotos).
- Se les concedió un importe de 660.506,47 €, separado en 412.594,58 € para eficiencia energética (de los que tienen que justificar 750.171,96 €) y 247.911,89 € para otros objetivos como accesibilidad. 
En el Proyecto realizado se han separado tres acciones, obra en baños y mejora de piscina, cambio de luminarias y ampliación de la base de regatas, en las que ambos objetivos, eficiencia energética y accesibilidad se han conseguido conjuntamente. En la tercera parte se señala más bien la mejora para realizar eventos internacionales, siendo su gasto principal las tasas pagadas a la Autoridad Portuaria de Valencia. Los justificantes aportados como pago de estas tasas no alcanzan la cifra que se señala en la memoria, dado que se incluye un último de gasto de 10.991,73 € como “tasas pendientes de recibir”. El gasto total de los justificantes que se han presentado ha sido de 1.144.812,75 €, una vez aplicado el IVA correspondiente (según el porcentaje de prorrata que declaran tener, aunque no envían documentación presentada en Hacienda, Modelo 390), enviado el 6 de noviembre de 2023.
- En el Certificado de Eficiencia Energética que se presenta, consta que la calificación del edificio ha pasado de E a D. Es el mismo que se presentó en enero junto con la solicitud. 
- Aunque en el momento de la solicitud parte de las obras ya se habían realizado, las facturas presentadas tienen fechas desde febrero de 2020 hasta junio de 2023. El Certificado de Fin de Obra también se ha emitido en junio, pero solo está referido a una parte de la reforma de baños y vestuarios. Enviados el 6 de noviembre de 2023.
- Después de junio, que es cuando se ha concluido la obra, se ha celebrado en este Club el Trofeo S.M. la Reina, (primera semana de julio), El anterior evento fue el Campeonato de Europa Master de Clase Snipe 2022 Fecha: 28 abril-1 mayo de 2022).
       Enviado por Mail a Tragsa el 8 de septiembre, el 27 de noviembre de 2023  y el 17 de enero de 2024.                                                                                                                         
Les pedimos fotos reales, y las han enviado el 3 de noviembre, junto al certificado de eficiencia energética de fecha 13/14 de enero de 2023. El resto de lo solicitado ha llegado el 6 de noviembre (finales de obras, fotos y documentación del IVA).
</t>
  </si>
  <si>
    <t>Carpeta: "Subsanación"
CEE incial y final: "214876_Certificados_CEE"</t>
  </si>
  <si>
    <t>307862_2.-_Certificado_final_de_obra</t>
  </si>
  <si>
    <t>"SÍ, CFO
NO VISADOS"</t>
  </si>
  <si>
    <t>285549_3_MODELO_DE_JUSTIFICACION_SUBVENCION_FIRMADA</t>
  </si>
  <si>
    <t>Real Club de Tenis Barcelona</t>
  </si>
  <si>
    <t xml:space="preserve">DBI: PROYECTO 1: Plan de eficiencia energética en las instalaciones del RCTB 1899 </t>
  </si>
  <si>
    <t xml:space="preserve">- Modelo JUSTIFICACIÓN bien cumplimentado y firmado con fecha 27 de diciembre de 2023.
- Se le concedió un importe de 196.088,46 € para la mejora de la eficiencia energética, teniendo que justificar al menos 490.221,16 €. No declaran haber recibido otras subvenciones.
- Con el objetivo de mejorar la eficiencia energética de las instalaciones se han realizado diversas actuaciones:    
1. Cambio de la iluminación en el exterior, instalando tecnología LED.
2. Sustitución de la bomba de calor para producción de agua caliente y fría.
3. Calentamiento del jacuzzi mediante bomba de calor.
4. Instalación fotovoltaica en la cubierta del edificio Wellness Center.
5. Instalación de variadores de frecuencia en bombas de filtración y calentamiento de piscinas.
6. Instalación de variadores de frecuencia en bombas de riego.
7. Sistema de control centralizado, monitorizado y gestión energética BMS.
8. Sistema de monitorización de consumos.
9. Iluminación interior. 
10. Instalación de arrancadores estáticos en bombas de pozo.
11. Implantación de ISO 50.001 
- Se adjunta el Acta de fin de obra firmado por la empresa instaladora (APPLUS ENERGY) y referido al 20 de junio de 2023.
- Se presentan varios Certificados de eficiencia Energética.
- Solo se ha remitido una foto de la placa. Faltan las de las obras realizadas. Se han aportado numerosas fotos el 6 de marzo de 2024 
- Desde el año 1953 se ha celebrado en esta instalación el mismo torneo internacional (Torneo Conde de Godó).
</t>
  </si>
  <si>
    <t xml:space="preserve">Carpeta: "Solicitud"
CEE inicial: "205469_4-Acreditación_CEE_instalación_previsión" 
Titulo: "RTCB SportCenter" 
CEE final: "20221014 CEE EDIFICIS FIN_PR1_2" Titulo: "RTCB SportCenter" 
Certificados de Alumbrado:
Carpeta: "Subsanación"
Subcarpeta: "20230223 CEE ILUMINACION EXT"
CE Alumbrado inicial: "CERTIFICADO ALUMBRADO INICIAL" 
CE Alumbrado final: "CERTIFICADO ALUMBRADO FINAL 05_2020" </t>
  </si>
  <si>
    <t>313363_Acta_finalizacion_proyecto__Applus_RCTB_signed</t>
  </si>
  <si>
    <t>313328_2860654_2022._MODELO_JUSTIFICACION_PRIVADAS_RCTB1899_sign</t>
  </si>
  <si>
    <t>Club Natación Santa Olaya</t>
  </si>
  <si>
    <t>Adecuación Instalaciones para XXXVI Trofeo Internacional de Natación Villa de Gijon</t>
  </si>
  <si>
    <t xml:space="preserve">- Modelo JUSTIFICACIÓN bien cumplimentado y firmado, con fecha 14 de julio de 2023.
-Se ha dividido la documentación en grupos por cada inversión:
•	 Renovación y mejora de instalaciones térmicas. Se presenta una única factura de la empresa VEOLIA, en la que solo se describe “renovación y mejora de instalaciones Club Natación Santa Olaya”, acompañada de su transferencia de pago, fotografías, proyecto (visado por el colegio asturiano de Ingenieros T. Industriales) y Certificado del Instalador.
•	Reforma Grada Piscina: proyecto visado por el colegio de Arquitectos de Asturias al igual que el Certificado de Fin de Obra, de fecha 29 de abril de 2021, fotografías, incluidos carteles. Facturas de la empresa Ingeco.
•	Elevador hidráulico. Una sola factura de la empresa BLAUTEC.
•	Renovación sistema de megafonía: fotos y factura de la empresa INDEPA.
•	Renovación video marcador, fotos y dos facturas de las empresas Conectia y Talleres Prendes).
•	Renovación de sistema de cartelería digital, ficha técnica, fotos y dos facturas de las empresas PC Componentes y Asvitel sistemas).
•	Renovación de corcheras, ficha técnica, fotos y una factura (empresa Alpe Pools).
- Se les concedió una subvención de 247.317,94 €, teniendo que dedicar un importe de 154.490,60 € a Eficiencia Energética, justificando por este concepto un mínimo de 280.892,00 €. En la memoria consta que han recibido de la Consejería de Industria del Principado de Asturias una subvención de 61.796,00 € también para eficiencia energética, pero entre las dos subvenciones no se alcanza el total de la obra. Para el resto de los objetivos deben justificar 92.827,34 €.
- En la Memoria se relacionan 12 facturas con fechas comprendidas entre diciembre de 2020 y 6 de mayo de 2023, correspondientes a todos los conceptos previstos, y fechas de pago también entre diciembre de 2020 y 9 de mayo de 2023. El Club declara no repercutir el IVA en ninguna de sus actividades, por lo que la totalidad de lo pagado por este impuesto se puede considerar un gasto subvencionable.
Entre la documentación aportada el 28 de noviembre, y tal como se les solicitó a través de un mail del pasado 31 de octubre, se encuentra el detalle de la factura emitida por la empresa Veolia. Si se deduce de su importe total más IVA (339.879,32 €), la cantidad correspondiente a las calderas de condensación (31.389,25 €), el importe que podemos admitir de la factura ascendería a 308.490,07 €, superior al mínimo exigido (280.892,00 €).
- Certificado de Eficiencia Energética, de fecha 22 de febrero de 2023, acompañado de un informe y un certificado de la arquitecta
-	Solo presentan Certificados de fin de Obra de la instalación térmica y de gradas. Con fecha 28 de noviembre se han presentado también Certificados del Sistema de cartelería digital, del marcador de la piscina, del elevador hidráulico y de la Megafonía.
-	Se presenta una Memoria Deportiva del Evento Deportivo el XXXVI Trofeo Internacional Villa de Gijón, celebrado del 13 al 14 de mayo de 2023, competición incluida en los calendarios de la Liga Europea de Natación (LEN) 2023 y Federación Deportiva de la Natación Asturiana (FDNA), formando parte asimismo del V Grand Prix Open Circuito Nacional de Trofeos de Natación Inclusivo 2022-2023 de la Real Federación Española de Natación (RFEN).
</t>
  </si>
  <si>
    <t>Carpeta: "Subsanación"
CEE inicial: "CEESANTAOLAYAPREVIOINTERVENCIONFirmado"
CEE final: "CEESANTAOLAYATRASINTERVENCIONFirmado"</t>
  </si>
  <si>
    <t>ASVITELCertificadoTerminacionObra
CONECTIACertificadoFinInstalacion
INDEPACertificadoFindeObra</t>
  </si>
  <si>
    <t>0.MemoriaResumendeActuacionesAcometidas</t>
  </si>
  <si>
    <t>Club de Tenis Camp Bixquert</t>
  </si>
  <si>
    <t>Mejoras de eficiencia energética del Club de Camp Bixquert</t>
  </si>
  <si>
    <t xml:space="preserve">- Modelo JUSTIFICACIÓN bien cumplimentado y firmado, con fecha 21 de septiembre de 2023.
- Se le concedió un importe de 50.348,93 €, para el objetivo de Eficiencia Energética, teniendo que justificar al menos 91.543,51 €. No han recibido otras subvenciones para realizar estas reformas.
- En la Memoria se describen tres líneas de actuación: 
•	Instalación de Iluminación LEDS de Pistas de tenis y pádel. 
•	Instalación de Producción de Agua Caliente Sanitaria mediante instalación de 4 unidades de aerotermia. 
•	Instalación fotovoltaica de 20 kWp. 
La suma de los importes de las facturas asciende a 110.767,66 € (91.543,51 € si descontamos el IVA)
-	Se presenta el Certificado de Fin de Obra, con fecha 21 de julio de 2023, en el que se expresa la misma como “Mejoras de Eficiencia Energética”.   Se presentan también un Certificado final de la instalación de la iluminación de las pistas (24/07/2023), y otro del final de la instalación de tanques aerodinámicos (27/07/2023).               
-	Se presenta un Certificado Energético firmado el 27 de febrero de 2023, en el que se dice que la visita del técnico certificador se realizó el 25/02/2023. Sin embargo, casi todas las facturas son de fechas posteriores, la mayoría de julio, mes en el que se firma el fin de las obras.
- Hay fotos de los elementos instalados y del cartel de obra. Faltaría el de la placa.
- El pasado 31 de julio se celebró en el Club de Camp Bixquert el WTT Torneo Orysol Ciudad de Xàtiva, perteneciente al Circuito Internacional ITF (Federación Internacional de Tenis).
</t>
  </si>
  <si>
    <t>Carpeta: "Subsanación"
CEE inicial: "217775_Certificado_Eficiencia_Energetica_IVACE-910218"
CEE final: "217781_CERTIFICADO_DESPUES_firmado_"</t>
  </si>
  <si>
    <t>289968_00_Certificado_final_instalacion
289974_CERTIFICADO_FINAL_LEDS
289976_CERTIFICADO_FINAL_AEROTERMIA</t>
  </si>
  <si>
    <t>SÍ, CFO VISADO</t>
  </si>
  <si>
    <t>289962_2860654_2022._MODELO_JUSTIFICACION_PRIVADAS_FDO</t>
  </si>
  <si>
    <t>Federación Tiro Olímpico Murcia</t>
  </si>
  <si>
    <t>Mejora de Instalaciones Deportivas FDTORM</t>
  </si>
  <si>
    <t xml:space="preserve">- Modelo JUSTIFICACIÓN bien cumplimentado y firmado, con fecha 25 de septiembre de 2023.
- Se les concedió un importe de 16.698,80 €, de los que 10.431,14 € debían destinarse a la mejora de eficiencia energética, teniendo que justificar al menos 18.965,71 € y el resto (6.267,66 €) para mejoras de accesibilidad y sostenibilidad. No declaran haber recibido otras subvenciones.
- En primer lugar, se ha emprendido una acción encaminada a la mejora de la eficiencia energética, pero en dos fases, consistente en la instalación de placas fotovoltaicas.
- Asimismo, se han realizado mejoras en la accesibilidad, tanto en el interior como en el exterior de la instalación (automatización y sustitución de los accesos, adecuación de viales, eliminación de barreras, asfaltado y señalización de los accesos).
-Se han presentado facturas con importes suficientes para cada acción, y acompañadas de sus justificantes de pago: 
- Se presenta Certificado de Eficiencia Energética emitido en enero de 2023, una vez finalizada la primera fase de la instalación fotovoltaica y otro de junio de 2022 (las facturas de la segunda fase son de mayo-junio de 2023).
- Se adjunta también el Acta de Recepción de las instalaciones de mejora de la accesibilidad, firmada por el presidente de la Federación.  
- Se presenta numerosas fotos de las placas fotovoltaicas, y del resto de las obras, pero la de la placa no se ve colocada.
- El pasado mes de octubre se celebró en el Club de Tiro Región de Murcia GRAN PREMIO INTERNACIONAL REGIÓN DE MURCIA.
</t>
  </si>
  <si>
    <t>Carpeta: "Subsanación"
CEE inicial y final: "290210_Justificacion_Obras_Federacion_de_Tiro_Olimpico_de_la_Region_de_Murcia"</t>
  </si>
  <si>
    <t>290210_Justificacion_Obras_Federacion_de_Tiro_Olimpico_de_la_Region_de_Murcia</t>
  </si>
  <si>
    <t>Club de Tenis de Avilés San Cristobal</t>
  </si>
  <si>
    <t>Proyecto RCTA_50+</t>
  </si>
  <si>
    <t xml:space="preserve">- No se presenta Modelo JUSTIFICACIÓN bien cumplimentado y firmado. Se ha presentado el 5 de marzo de 2024.
- Se le concedió un importe de 313.354,59 € de los que 195.741,32 € debían ser destinados a la Mejora de Eficiencia Energética, teniendo que justificar al menos 355.893,30 €, quedando el resto, 117.613,27 €, para mejoras de accesibilidad y sostenibilidad. 
- En relación con la eficiencia energética de los distintos recintos, la nueva instalación se ha ejecutado mediante el sistema de unidades autónomas de climatización, sistema aire-aire multi-split con cassettes y de pared. Se trata de un sistema de aerotermia con bomba de calor aire-agua. También se usa este sistema para generar ACS en vestuarios. Se ha instalado asimismo un sistema solar fotovoltaico en la cubierta plana superior del edificio social, para la iluminación de pistas de tenis, cafetería, comedor, oficina del Torneo, sala de fisioterapeuta, sala de encordado de raquetas, sala de descanso, gimnasio y vestuarios. Para la iluminación de las pistas de tenis se ha instalado tecnología LED.
- Las medidas para la mejora de la accesibilidad han consistido en un nuevo pavimento exterior en el aparcamiento, y dentro del edificio en la instalación de un ascensor y una plataforma salva escaleras.
- Es necesario que aporten la documentación relativa a la tributación del IVA. Recibido el 23 de marzo. Se puede considerar subvencionable el 100% del IVA soportado.
- El Certificado de Eficiencia Energética que se presenta es de 28 de diciembre de 2023, fecha en la que ya se habían finalizado las obras.
- No han presentado el/los Certificado/s de fin de obra. Se ha recibido el 4 de abril
En la memoria técnica se incluyen fotos de los distintos elementos instalados, pero no de la placa. Con fecha 23 de marzo de 2024 han entrado en la sede fotos de cada una de las placas instaladas (una por cada Actuación).
</t>
  </si>
  <si>
    <t>Carpeta: "Solicitud"
CEE inicial: "205786_205763_Acreditacion_de_la_certificacion_energetica_de_la_instalacion"
Carpeta: "Justificación"
CEE final: "315259_Certificado_energetico_RCTA_final_de_obra"</t>
  </si>
  <si>
    <t>338922_20231018_Certificado_Final_de_Obra (1)
315259_Certificado_energetico_RCTA_final_de_obra</t>
  </si>
  <si>
    <t>"NO, NO LO PRESENTA
11/04/2024 EVISIÓN TRAGSA: POSTERIORMENTE PRESENTA CFO 10/10/2023 VISADO
"</t>
  </si>
  <si>
    <t>316536_20231227_Memoria_Tecnica_RCTA_50+_Subvenciones_CSD</t>
  </si>
  <si>
    <t>TRIOPS,S.L.</t>
  </si>
  <si>
    <t>Modernización instalaciones Triops +</t>
  </si>
  <si>
    <t xml:space="preserve">- Modelo JUSTIFICACIÓN bien cumplimentado y firmado con fecha 29 de diciembre de 2023.
- Se le concedió un importe de 277.275,42 € de los que 173.203,96 € se debían destinar a la mejora de la eficiencia energética, teniendo que justificar al menos 346.407,92 €, quedando el resto, 104.071,46 € para la mejora de accesibilidad y sostenibilidad. No declaran haber recibido otras subvenciones.
- En la Memoria se mencionan actuaciones dirigidas a la mejora de la eficiencia energética, realizadas en una primera fase (2020-2021), pasando de un nivel D a C, y en la segunda (2023) pasando de C a nivel A. Han consistido en el cambio de caldera y en la instalación de placas fotovoltaicas. También se han realizado diversas actuaciones dirigidas a la mejora de sostenibilidad y accesibilidad.
- Se adjunta el Acta de fin de obra de la instalación fotovoltaica, firmado el 7 de septiembre de 2023, y su registro en la Generalitat de Catalunya. El de la instalación térmica es del 27 de ese mismo mes.
- Se presenta un Certificado de eficiencia Energética de septiembre de 2023, en el que no se ve la firma.
- Se han remitido fotos de los elementos instalados y el del cartel colocado en el exterior del edificio, junto a la entrada
</t>
  </si>
  <si>
    <t>Carpeta: "Solicitud"
CEE inicial: "205897_Certificación_Energética_actual-y-futura" Titulo: "Gimnas Triops_ Ampliacio" 
Carpeta: "Justificación"
CEE final: "335107_CEE_final_TRIOPS_firm"</t>
  </si>
  <si>
    <t>335842_CERTIFICAT_FINAL_OBRA-signat1</t>
  </si>
  <si>
    <t>"revisión 20/02/2024: NO, Falta certificados de finalización de las mejoras realizadas en los ámbitos de sostenibilidad y accesibilidad
FV y Termico son CFO registrados en Generalitat, NO VISADOS
SÍ, CFO
NO VISADO
"</t>
  </si>
  <si>
    <t>316402_Memoria_Justificacion_TRIOPS_signed</t>
  </si>
  <si>
    <t>Valencia Club de Fútbol SAD</t>
  </si>
  <si>
    <t>Modernización y mejora sostenible, eficiente e inclusiva, del centro Ciutat Esportiva del Valencia Club de Fútbol en Paterna destinadas a acoger eventos deportivos internacionales</t>
  </si>
  <si>
    <t xml:space="preserve">- Modelo JUSTIFICACIÓN bien cumplimentado y firmado, con fecha 30 de noviembre de 2023, y en la que se incluyen fotos de los trabajos realizados y de varias placas instaladas en cada uno de ellos.
- Se les concedió un importe de 106.732,66 €, de los que 85.530,17 € tenían que destinarse a eficiencia energética (y de los que tienen que justificar 190.491,56 €) y el resto, 21.202,49 € para otros objetivos como accesibilidad y sostenibilidad. No declaran no haber recibido otras subvenciones.
- el Proyecto se ha llevado a cabo en la Ciutat Esportiva del Valencia Club de Fútbol en Paterna y ha consistido en tres Actuaciones:
•	Mejoras en la eficiencia energética del sistema de iluminación
•	Ampliación y mejora de gradas.
•	Accesibilidad (aseos adaptados).
Aunque se incluye dentro de la relación, no han enviado la factura F08-290 de la empresa Prísmica S. L. con un importe de 112.223,30 €. Tampoco se ha adjuntado el justificante de pago de la factura F08-291, de esta misma empresa (7.260,00 €). Se les ha solicitado el 18 de diciembre, pero lo que han enviado no coincide con estas facturas.
- Se presentan Certificados de Eficiencia Energética de los distintos campos, dentro de un documento de fecha 1 de noviembre de 2023, firmado por la empresa Aprezzia S. L. 
- Se presentan Certificados de fin de las obras de adecuación de la iluminación (en enero de 2023), firmado por el ingeniero responsable de la empresa Prísmica S.L., así como de la grada y los baños adaptados (finalizados en marzo y abril de 2023), firmados por la empresa Vito. En el del baño se ha cometido un error al reproducir el mismo párrafo que en el de las gradas. Se ha enviado un nuevo Certificado el 1 de febrero de 2024.
- En la solicitud el Presidente del Club presento un Certificado en el que constaba que en las instalaciones de la Ciudad Deportiva de Paterna se podrían disputar los partidos correspondientes a las competiciones UEFA relativas a la temporada 2022/2023.
</t>
  </si>
  <si>
    <t>Carpeta: "Justificación"
CE Alumbrado inicial y final: "208061_7.2Calificacion_Energetica"</t>
  </si>
  <si>
    <t>305184_Certificado_Fin_de_Obra_Ciudad_Deportiva_Paterna_VCF</t>
  </si>
  <si>
    <t>305176_MEMORIA_JUSTIFICACION_CSD_-_VALENCIA_CF</t>
  </si>
  <si>
    <t>ATHLETIC CLUB</t>
  </si>
  <si>
    <t>Athletic Club</t>
  </si>
  <si>
    <t>Mejoras de San Mamés</t>
  </si>
  <si>
    <t xml:space="preserve">-  Se han presentado dos Modelos JUSTIFICACIÓN bien cumplimentados y firmados con fecha 3 de noviembre de 2023. Con fecha 14 de marzo de 2024 ha tenido entrada en nuestra sede nueva documentación.
- Se les concedió un importe de 336.694,40 € para mejoras de Eficiencia Energética en San Mamés, teniendo que justificar un mínimo de 1.122.314,68 €.
- Por otra parte, para Mejoras de Lezama, tienen concedido un importe total de 230.968,35 €, de los que 144.277,60 € se destinarían al objetivo de la eficiencia energética (teniendo que justificar al menos 480.925,33 €) y el resto (86.690,75 €) a otras líneas de actuación. No declara haber recibido otras subvenciones.
PROYECTO SAN MAMÉS
- El Proyecto se define en le Memoria como una mejora en la eficiencia energética, sostenibilidad y accesibilidad del Estadio de San Mamés, para lo cual se han realizado tres actuaciones: cambio del alumbrado, e instalación de placas fotovoltaicas y de 12 escaleras mecánicas.
Entre las facturas presentadas hay algunas relativas a eficiencia energética anteriores a febrero de 2020, que podemos considerar válidas por ser actuaciones finalizadas con posterioridad. El gasto correspondiente a la instalación de escaleras mecánicas en el estadio de San Mamés, no se puede sumar a la justificación, al tratarse de un gasto no previsto en el momento de la concesión de la subvención
- Además se presentan, en relación con este Proyecto:
•	Un Certificado de calificación Energética de fecha 8 de junio de 2011 
•	Certificado de fin de obra de la instalación fotovoltaica (11 de septiembre de 2023, Veolia) y registro en el Gobierno Vasco de la instalación de baja tensión.
•	El diseño de un Cartel, pero no foto (una vez colocado).
•	Faltan las fotos de las intervenciones realizadas.
- Junto con otros documentos no necesarios para la Justificación:
•	Contrato de mantenimiento eléctrico de 1 de julio de 2020 con la empresa INELCO 2001.
•	Proyecto de Ejecución instalación escaleras mecánicas (empresa IDOM).
•	Certificado de compensación de emisiones de CO2.
•	Calculo alumbrado San Mamés (abril 2019).
•	Ofertas de otras empresas de iluminación y césped.
•	Informes comparativos de las ofertas de instalación fotovoltaica y escaleras mecánicas.
</t>
  </si>
  <si>
    <t>Carpeta: "Subsanación"
CE Alumbrado inicial y final: "217558_041_221223_Informe_CEE_San_Mames_2"</t>
  </si>
  <si>
    <t xml:space="preserve">339025_240111_Certificado_de_ejecucion_LED_SM
</t>
  </si>
  <si>
    <t>CFO  NO VISADO</t>
  </si>
  <si>
    <t>299283_231023_JUSTIFICACION_Proyecto_mejoras_San_Mames_rev1</t>
  </si>
  <si>
    <t>Mejoras de Lezama</t>
  </si>
  <si>
    <t xml:space="preserve">- El Proyecto ejecutado ha consistido en mejorar la eficiencia energética y accesibilidad del complejo deportivo de Lezama, a través de:
•	Renovación del alumbrado deportivo de los campos 1, 3 y 6.
•	Instalación fotovoltaica para autoconsumo.
•	Sistema de recuperación de agua de riego y lluvia. 
Se menciona una cuarta actuación, la Rehabilitación del Edificio Principal y la Residencia, que el CSD no consideró subvencionable, motivo por el que no se incluye en la Memoria, pero cuya documentación sí se adjunta, incluyendo en la relación de facturas alguna de las correspondientes a esta reforma (se denominan como “17ª Certificación Residencia 1º Equipo Lezama”, 16ª Certificación Residencia 1º Equipo Lezama” y “Fase 1 Cota 0 Parking en Sótano”).
Se puede deducir que el sistema de recuperación de agua es parte de esta última obra, pero no se aclara en la memoria, ni en los justificantes de pago, que vienen referidas a facturas de Certificaciones de Obras, sin detallar qué parte de las mismas se pretende justificar. 
-	Se remite un Certificado energético del edificio principal y residencia, emitido en noviembre de 2022.
-	Se presenta un Certificado de fin de Obra, de fecha 11 de septiembre de 2023 referida únicamente a la instalación fotovoltaica.
-	Como en el caso del estadio, no se adjuntan fotos. 
- Se presenta Certificado de la RFEF de que San Mamés ha sido designado para desarrollar la Final de la Champions League Femenina de la temporada 2023/2024 y la Final de la Europa League de la temporada 2024/2025. Además, dentro de la candidatura para albergar ambas finales figura el Centro deportivo de Lezama como centro de entrenamiento para los equipos que las disputen. También se ha presentado el Estadio San Mamés como estadio candidato a albergar partidos de la Copa del Mundo de Fútbol del año 2030
</t>
  </si>
  <si>
    <t>Carpeta: "Subsanacion"
CE Alumbrado inicial y final: "216015_039_221223_Informe_Alumbrados_campos_1_3_6_de_Lezama"</t>
  </si>
  <si>
    <t>339023_240111_Certificado_de_ejecucion_LED_Campo_3
339018_Certificado_fin_obra_firmado</t>
  </si>
  <si>
    <t>299260_231023_JUSTIFICACION_Proyecto_mejoras_Lezama_rev2</t>
  </si>
  <si>
    <t>Imbricata Invest, S.L</t>
  </si>
  <si>
    <t>Formación deportiva - Centro Educacional Deportivo  "ESC Madrid Village"</t>
  </si>
  <si>
    <t xml:space="preserve">- Modelo JUSTIFICACIÓN bien cumplimentado, pero sin firma. (tampoco entró por sede)
- Se le concedió un importe de 2.903.676,31 € de los que 1.813.821,91 € se debían destinar a la mejora de la eficiencia energética, teniendo que justificar al menos 3.627.643,81 €, quedando el resto, 1.089.854,40 € para la mejora de accesibilidad y sostenibilidad. No declaran haber recibido otras subvenciones.
- En la Memoria se mencionan diversas actuaciones realizadas en la instalación de Formación Deportiva – Centro Educacional Deportivo “ESC Madrid Village”, dirigidas a la mejora de la eficiencia energética, (instalación fotovoltaica, iluminación campos de futbol, envolventes, equipos aerotermia, gestión centralizada de climatización, luminarias led), y de la accesibilidad (pasarela y rampas, aparatos de elevación, plataformas elevadoras).
- Se presentan facturas por un importe total de 20.105.145,02 €, IVA incluido, correspondientes a Certificaciones de Obra, cuyo detalle no aparece en la mayoría.  En el Excel que se adjunta con la relación de facturas, tampoco se separan por los trabajos a los que se refieren. En la Memoria firmada por el arquitecto en diciembre de 2023, se cuantifican cada uno de los trabajos, alcanzando solo un total de 3.754.879,82 € sin IVA, por lo que tendrán que aportar la documentación relativa a este impuesto para alcanzar el mínimo justificable.
- Se presentan Certificados de eficiencia Energética del Colegio, residencia y pabellón fechados en agosto de 2022 y acompañados de un Certificado del arquitecto de que son los “finales”. También se presenta el registro en la Comunidad de Madrid en enero de 2023.
- Los Certificados de Fin de Obra corresponden a la Fase I de la reforma, firmada el 9 de agosto de 2022, y a las Fases II y III, de septiembre de 2023.
- Se han remitido numerosas fotos de las obras realizadas y el del cartel colocado en la entrada al edificio.
</t>
  </si>
  <si>
    <t>Carpeta: "Justificación"
 CEE inicial: "315141_CERTIFICADO_ENERGETICO_EXISTENTE" 
Colegio CEE final: "315134_CERTIFICACION_ENERGETICA_COLEGIO" ="315143_CERTIFICADO_Y_MEJORAS_COLEGIO_signed"
Titulo: "COLEGIO DE CENTRO EDUCACIONAL DEPORTIVO CALLE DUERA "URBANIZACIÓN
EL BOSQUE" VILLAVICIOSA DE ODON"</t>
  </si>
  <si>
    <t>315167_CFO_Fase1
315162_CFO_Fase_2-3</t>
  </si>
  <si>
    <t>-</t>
  </si>
  <si>
    <t>344363_2860654_2022._MODELO_JUSTIFICACION_PRIVADAS_Signed</t>
  </si>
  <si>
    <t>Real Club Náutico de Gran Canaria</t>
  </si>
  <si>
    <t>Campeonato del mundo de Vela adaptada clase 2.4mR</t>
  </si>
  <si>
    <t xml:space="preserve">- Se presentan dos Modelos JUSTIFICACIÓN, correctamente cumplimentados y firmados con fecha 11 de diciembre de 2023. Se incluyen fotos, incluidos carteles.
- Se les concedió un importe de 44.789,77 € distribuido entre tres proyectos diferentes: 
•	Semana Olímpica Canaria de Vela: 20.202,36 € (11.704,79 € para E.E. de los que tienen que justificar al menos 21.281,43 € y 8.497,57 € para accesibilidad y sostenibilidad.
•	Trofeo AECIO de Optimist: 22.937,41 €, íntegramente destinados a E. E. (deben justificar 41.704,38 €).
•	Campeonato del Mundo de Vela Adaptada Clase 2.4 mR: 1.650,00 €, dividido a partes iguales (825,00 €) entre E. E. (teniendo que justificar al menos 1.500 €) y resto.
Aunque se les solicitó que completaran la justificación el 2 de febrero de 2024, hubo que insistir el 3 de abril, obteniendo respuesta a partir del 25 de este mismo mes, con la aportación de nuevos Certificados de fin de obra y de eficiencia energética.
Finalmente se comunica la renuncia al tercer proyecto, por lo que tendrán que reintegrar 1.650,00 €, concedidos para el Campeonato de Vela adaptada, que no les fue concedido.
</t>
  </si>
  <si>
    <t>Trofeo Aecio de Optimist</t>
  </si>
  <si>
    <t xml:space="preserve">En la segunda Memoria se hace referencia a “Trofeo AECIO de Optimist”, y los justificantes presentados y relacionados siguen otra clasificación por “Capítulos”, según el espacio en el que se ha actuado, y al parecer siempre orientados a mejorar la eficiencia energética. 
- No se presentan Certificados de Eficiencia Energética.
- Se presenta Certificado de Fin de Obra general de “REHABILITACION Y MANTENIMIENTO DE LOCAL DEPORTIVO”.
</t>
  </si>
  <si>
    <t xml:space="preserve">
Carpeta: "Subsanación"
CEE inicial y final: "219585_APORTRACION_DOCUMENTOS_REQUERIMIENTO"</t>
  </si>
  <si>
    <t>343734_080-22_Sala_de_encuentro_juvenil_para_los_deportistas_AECIO_Capitulo1.3
343736_080-22_Zona_de_varadero_y_reparacion_del_optimist_AECIO
343757_080-22_Solarium_de_la_pisicina_para_los_Deportistas_AECIO
343759_080-22_Vestuario_Infantil_AECIO
343761_080-22_Sala_del_comite_de_mediciones_AECIO
343763_080-22_Oficina_de_regatas_AECIO</t>
  </si>
  <si>
    <t>"NO. No se han presentado certificados de final de obra de todas las actuaciones. Se requieren los certificados de final de obra de vestuario infantil, del solarium, de la zona de varadero y preparación y de la sala del comité de mediciones.
INSTALACIONES BT VISADO, DEL RESTO DE ACTUACIONES RESTO NO PRESENTA
30/04/2024 REVISION TRAGSA PRESENTA: CFO de las actuaciones NO VISADOS"</t>
  </si>
  <si>
    <t>306237_JUSTIFICACION_TROFEO_AECIO_DEFINITIVA_signed</t>
  </si>
  <si>
    <t xml:space="preserve">
Semana Olímpica Canaria de Vela</t>
  </si>
  <si>
    <t xml:space="preserve">
La primera Memoria se refiere a la Semana Olímpica Canaria de Vela, diferenciándose las actuaciones realizadas en ocho “Capítulos”, si bien solo se describen 5 dentro de la justificación: 
	Zona de preparación física en exterior, sustitución de focos. 
	Renovación aire acondicionado oficinas de regata. 
	Renovación salón presentaciones y entrega de trofeos, así como actualización de los medios audiovisuales por otros energéticamente más eficientes y sustitución de luminarias por otras más eficientes energéticamente. 
	Renovación instalaciones de suministro de agua, se ha mejorado la eficiencia energética en la red de abastos del varadero.
	Sala de lactancia, acondicionamiento de local para instalación de una sala de la lactancia.</t>
  </si>
  <si>
    <t>Carpeta: "Subsanación"
CEE inicial y final: "219585_APORTRACION_DOCUMENTOS_REQUERIMIENTO"</t>
  </si>
  <si>
    <t xml:space="preserve">
343732_080-22_CERTIFICADO_TECNICO_sala_de_lactancia__SOCV
343730_080-22_CERTIFICADO_TECNICO_Renovacion_instalaciones_de_suministros_de_agua_SOCV
343728_080-22_CERTIFICADO_TECNICO_Salon_de_presentacion_y_entrega_trofeos_SOCV
343726_080-22_CERTIFICADO_TECNICO_Renovacion_AA_SOCV</t>
  </si>
  <si>
    <t>"NO. No se han presentado CFO de las actuaciones.
30/04/2024 REVISION TRAGSA PRESENTA: CFO de las actuaciones NO VISADOS"</t>
  </si>
  <si>
    <t>306256_JUSTIFICACION_SEMANA_OLIMPICA_CANARIA_DE_VELA_DEFINITIVA_signed</t>
  </si>
  <si>
    <t>Centro Cultural y Deportivo Guadarrama, S.A</t>
  </si>
  <si>
    <t>Acondicionamiento y adecuación del Pabellón Polideportivo para organización de competiciones nacionales e internacionales e intervención posterior para mejora del sistema de climatización del mismo</t>
  </si>
  <si>
    <t xml:space="preserve">- Se presenta Modelo JUSTIFICACIÓN bien cumplimentado y firmado, con fecha 18 de diciembre de 2023.
- Se le concedió un importe de 913.925,93 € de los que 570.896,58 € debían ser destinados a la Mejora de Eficiencia Energética, teniendo que justificar al menos 1.141.793,16 €, quedando el resto, 343.029,35 €, para mejoras de accesibilidad y sostenibilidad. No declaran haber recibido más subvenciones para estas obras.
- Se ha realizado la adecuación del pabellón polideportivo que existe en la parcela de esta entidad, consistente en varias acciones dirigidas a la mejora de eficiencia energética (renovación completa de la envolvente en fachadas, cubiertas, carpinterías exteriores, etc., instalación de equipos de alta eficiencia para climatización, ACS, ventilación e iluminación) y de la accesibilidad (rampas, ascensores, aseos accesibles, más plazas adaptadas en gradas).
- Se presentan facturas y justificante del pago, por un total de 2.135.347,60 € sin IVA, correspondientes a Certificaciones de obra, sin que se detalle a qué materiales o trabajos se refieren. 
- Se adjunta Certificado de Fin de Obra con fecha 17 de septiembre de 2020, a pesar de que hay varias facturas presentadas con fecha de principios de 2021 y la última es de septiembre de 2022.
- El Certificado de Eficiencia Energética que se presenta es de 13 de enero de 2023, fecha en la que ya se habían finalizado las obras.
- Se aportan numerosas fotos incluida la del cartel. 
- En las instalaciones de esta entidad se han celebrado varios eventos internacionales tanto de Hípica como de Pentatlón Moderno (Liga Ibérica de Horseball, días 1 y 2 de abril de 2023, Campeonato Internacional de Pentatlón Moderno de clasificación Olímpica para los juegos de Paris 2024 del 27 de septiembre al 1 de octubre de 2023).
</t>
  </si>
  <si>
    <t>Carpeta: "Solicitudes"
CEE inicial: "210337_certificado-202301181233_F_EDIFIC_PREV_0_2019"
CEE final: "211248_2023002_POLI_UCJC_CERTIFICADO_EDIF_TERM_2_FIRMADO"</t>
  </si>
  <si>
    <t>307628_2020_CFO_polideportivo_visado</t>
  </si>
  <si>
    <t>SÍ, CFO DE TODA LA OBRA, VISADO</t>
  </si>
  <si>
    <t>307626_Justificacion_CENTRO_CULTURAL_Y_DEPORTIVO_GUADARRAMA_S.A_</t>
  </si>
  <si>
    <t>Saski-Baskonia, S.A.D</t>
  </si>
  <si>
    <t>Buesa Arena instalación de placas fotovoltaicas y baterías</t>
  </si>
  <si>
    <t xml:space="preserve">- No se presenta Modelo JUSTIFICACIÓN bien cumplimentado y firmado. Se ha presentado el 17 de abril de 2024.
- Se le concedió un importe de 319.984,37 € para la Mejora de Eficiencia Energética, teniendo que justificar al menos 799.960,93 €.  Han recibido una subvención de 327.168,98 € del Gobierno vasco, a través del “programa de incentivos ligados al autoconsumo y al almacenamiento, con fuentes de energía renovable, así como a la implantación de sistemas térmicos renovables en el sector residencial, en el marco del plan de recuperación, transformación y resiliencia”.
- Se ha encargado a la entidad KISHOA S.L. (marca comercial POWEN), la ejecución de una instalación solar fotovoltaica para autoconsumo con excedentes y almacenamiento sobre cubierta. El proyecto de la instalación se planteó inicialmente para iniciar el desmontaje de la instalación existente a finales de marzo del 2023 y comienzo de la nueva instalación a mediados de mayo. Aunque las placas, baterías, inversores y elementos intermedios de la antigua instalación fotovoltaica ya han sido retirados, se decidió esperar al certificado estructural de la nueva instalación, ya que, el planteamiento inicial no cumplía con los límites elásticos de la estructura existente. Lanik, la empresa calculista de la estructura, tuvo que cambiar varias veces el planteamiento inicial con el fin de obtener la misma producción sin sobrepasar las cargas. Finalmente, con fecha de diciembre del 2023 se ha conseguido un proyecto viable y que cumple con todos los requisitos de la normativa. Se ha fechado a día 15 de enero de 2024 el desmontaje de las placas y la nueva instalación a primeros de febrero.
-A pesar de lo anterior, se adjuntan tres facturas de la empresa instaladora POWEN, con sus justificantes de haber sido pagadas mediante transferencias bancarias, con fechas entre el 17 de enero y el 25 de julio de 2023. En la relación de facturas se han añadido otras dos (y justificantes) de la misma empresa con fechas 12 de marzo y 16 de abril de 2024, que suman 499.975 € sin IVA, el mismo importe que las presentadas anteriormente.
- El 17 de abril se ha presentado un certificado de eficiencia Energética de marzo de 2023 y otro de 2 de abril de 2024. Se ha `presentado también el Certificado de Fin de Obra de fecha 15 de abril de 2024.
- En este envío de 17 de abril se ha enviado una fotografía del cartel de obra.
</t>
  </si>
  <si>
    <t>343226_CFO_DR</t>
  </si>
  <si>
    <t>343219_2860654_2022._MODELO_JUSTIFICACION_PRIVADAS_fdo</t>
  </si>
  <si>
    <t>Fomento del tenis S.A. (Club tenis Sabadell)</t>
  </si>
  <si>
    <t>Mejora de la eficiencia energética y optimización de la accesibilidad universal y digitalización</t>
  </si>
  <si>
    <t xml:space="preserve">- Modelo JUSTIFICACIÓN bien cumplimentado y firmado, con fecha 31 de julio de 2023.
- Se les concedió un importe de 171.524,19 €, separado en 107.144,98 € para eficiencia energética (de los que tienen que justificar 214.289,96 €) y 64.379,21 € para otros objetivos como accesibilidad y sostenibilidad.
Declaran no haber recibido otras subvenciones.
En el Proyecto se han realizado diversas acciones con los dos objetivos de mejora de la eficiencia energética y accesibilidad
- En la instalación de placas fotovoltaicas, se adjunta el Certificado de Instalación Eléctrica de Baja Tensión, de la Generalitat, firmado por la empresa instaladora, además de la Inscripción en el Registro de Instalaciones Técnicas de Seguridad Industrial de Cataluña, y de una Memoria Técnica, con planos y fotografías.
- Se presenta un Certificado de Eficiencia Energética de fecha 11 de enero de 2020, y otro de febrero de 2023, una vez realizadas las reformas. 
- Para acreditar la realización de las obras de accesibilidad, se presentó en el momento de la solicitud un Certificado del Arquitecto.
- Del 24 de septiembre al 1 de octubre de este año, estaba prevista la celebración del Campeonato Internacional de Tenis Ciudad de Sabadell. 
- Las únicas fotos separadas que se presentan se refieren a los carteles. De las instalaciones realizadas solo tenemos las fotos que aparecen en la memoria.
En nuestro mail de 14 de noviembre les solicitamos certificado de finalización de todas las intervenciones, dado que solo lo presentaban para la instalación fotovoltaica, y las fotos.
Con fecha 24 de noviembre hemos recibido en nuestra sede la documentación solicitada
Con mail de 14 de diciembre les solicitamos un nuevo certificado de fin de Obra, que exprese claramente la finalización de las mismas.
Con fecha 20 de diciembre nos ha llegado el Certificado d Fin de Obra de todas las actuaciones 
</t>
  </si>
  <si>
    <t>Carpeta: "Subsanación"
CEE inicial: "213419_certificacion23021111231_sign_(11-10-2020)"
CEE final: " 213421_certificacion23021232416_millores_sign_(12-2-2023)"</t>
  </si>
  <si>
    <t>308542_Certificado_arquitecto_finalizacion_proyectos_e_instalaciones.</t>
  </si>
  <si>
    <t>"SÍ,
11/09/23 SOLO PRESENTA CERT BT FIN DE LA FV. NO PRESENTA DEL RESTO DE INTERVENCIONES
REVISION 13/12/2023: SE PRESENTA CFO DE TODAS LAS OBRAS FIRMADO POR ARQUITECTO CON FECHA 22/11/2023. POSTERIOR A LA FECHA DEL EVENTO
REVISIÓN 17/01/2024: SE PRESENTA EL CERTIFICADO INDICANDO LAS FECHAS DE FINALIZACIÓN DE LAS OBRAS. TODAS TERMINARON ANTES DE LA REALIZACIÓN DEL EVENTO
DE LA FV CERT BT DE LA GENERALITAT, DEL RESTO CFO NO VISADOS"</t>
  </si>
  <si>
    <t>2860654_2022. MODELO JUSTIFICACIÓN PRIVADAS (Fomento del Tenis-Club Tennis Sabadell)</t>
  </si>
  <si>
    <t>Club Estudiantes de Baloncesto</t>
  </si>
  <si>
    <t>Magariños</t>
  </si>
  <si>
    <t xml:space="preserve">- Modelo JUSTIFICACIÓN bien cumplimentado y firmado, con fecha 18 de septiembre de 2023.
- Se le concedió un importe de 57.512,15 €, para el objetivo de Eficiencia Energética, teniendo que justificar al menos 115.024,30 €. No han recibido otra subvención para realizar estas reformas.
- En la Memoria se describen tres líneas de actuación
-	Se presenta un Certificado Energético con el título de “tras las mejoras” de fecha 5 de mayo de 2023, en el que se dice que la visita del técnico certificador se realizó el 20/02/2023. Sin embargo, las facturas presentadas correspondientes a los cambios de iluminación y de climatización son de fechas 30 de junio y 5 de julio de este mismo año. El 20 de diciembre hemos recibido un nuevo Certificado de Eficiencia Energética fechado el 18 de diciembre.
- Hay una foto del cartel de obra, pero apenas se ve al estar detrás de un cristal. El resto de las fotos está incorporado en la memoria.
-No se presenta/n Certficado/s de Fin de Obra, ni se hace alusión al evento deportivo internacional, que está previsto realizar. 
El 20 de diciembre se remiten Certificados de Fin de Obra de la iluminación el 25 de febrero de 2023, y de las nuevas puertas, terminadas el 10 de mayo, ambos firmados el 18 de diciembre. El Certificado de Fin de Obra de la sustitución de los Rooftop se refiere al 1 de septiembre de 2023 y está firmado por la empresa VEOLIA en diciembre.
Enviado mail al Club el 7 de diciembre de 2023.      
Responden en mail de 11 de diciembre que no hay justificantes duplicados, ni falta ninguno por presentar.
</t>
  </si>
  <si>
    <t xml:space="preserve">Carpeta: "Solicitud"
CEE inicial: "207542_certificado eficiencia energética Magariños"
Carpeta: "Justificación"
CEE final: "335853_CE_SERRANO129" </t>
  </si>
  <si>
    <t>308912_certificado_final_obra_MAGARINOS__fdo_VEOLIA (1)
308924_certificado_fin_de_obra_puertas_signed (1)
308939_certificado_fin_de_obra_iluminacion_signed</t>
  </si>
  <si>
    <t>289566_2860654_2022._MODELO_JUSTIFICACION_PRIVADAS_Club_Estudiantes_de_Baloncesto</t>
  </si>
  <si>
    <t>Club Esportiu Mediterrani</t>
  </si>
  <si>
    <t>Club Esportiu Mediterrani - Regente Mendieta</t>
  </si>
  <si>
    <t xml:space="preserve">- El Modelo JUSTIFICACIÓN se ha presentado el 2 de diciembre de 2023. Junto con fotos, pero solo de la placa en la entrada. Recibido el 29 de diciembre de 2023.
- Se les concedió un importe total de 245.518,09 €, de los que 150.989,69 € deben destinarse a mejorar la Eficiencia Energética, teniendo que justificar al menos gastos por 377.474,22 € y el resto, 94.528,40 € para otras actuaciones.
- En algunas facturas solo consta el concepto “Certificaciones de obra” por lo que habrá que solicitar el detalle de estas, especialmente de las que incluyen cambio de calderas (Comercial Vallesana de Suministros).
- Tampoco se nos han remitido hasta el momento los justificantes de pago. Recibidos el 29 de diciembre de 2023.
- El pasado 4 de diciembre llegó también el Certificado de fin de Obra firmado el 15 de julio de 2021 y otro firmado el 2 de mayo de 2022, en el que también consta que se finalizó en julio del 2021.
- CERTIFICADO DE EFICIENCIA ENERGÉTICA con fecha 12 de enero de 2023, presentan el anterior y el posterior a las obras.
 Se relacionan varias competiciones de carácter internacional, celebradas entre el 17 de junio y el 20 de noviembre de 2022:
LEN CHAMPIONS LEAGUE DE WATERPOLO FEMENINA
Fecha del evento: 17-20 noviembre 2022
LEN CHAMPIONS LEAGUE DE WATERPOLO MASCULINA
Fecha del evento: 10-13 octubre 2022
TROFEO INTERNACIONAL CIUDAD DE BARCELONA DE WATERPOLO MASCULINO
Fecha del evento: 17 junio 2022
</t>
  </si>
  <si>
    <t>Carpeta: "Solicitud"
CEE inicial y final: "213554_CEE_REGENTE_MENDIETA"</t>
  </si>
  <si>
    <t>305572_DOC_1._REGENTE_MENDIETA_CFOs</t>
  </si>
  <si>
    <t>SÍ, CFO (EN SEGUNDA REVISIÓN 19/12/2023) VISADO</t>
  </si>
  <si>
    <t>305570_2860654_2022._MODELO_JUSTIFICACION_PRIVADAS</t>
  </si>
  <si>
    <t>Real Murcia Club de tenis</t>
  </si>
  <si>
    <t>Capítulo 1</t>
  </si>
  <si>
    <t xml:space="preserve">- Modelo JUSTIFICACIÓN, bien cumplimentado, pero sin firmar. Lo hemos recibido firmado el 9 de febrero. 
- Se les concedió un importe de 50.523,56 €, que debía destinarse a la mejora de eficiencia energética, teniendo que justificar al menos 91.861,02 €. No declaran haber recibido otras subvenciones.
- En enero de 2020 se firmó un contrato con la empresa LEDNIX, La inversión global efectuada es de 91.861,20 €, acogiéndose con el proveedor INSIGNIA ENERGÍA a un modelo de renting. El contrato con esta empresa unía suministro eléctrico y arrendamiento de equipo. Los tres proyectores LED se valoraron en 72 cuotas de 1.275,85 €. A partir de mayo del 2022 el renting pasó a la empresa GRENKE, por lo que ya en las facturas que se adjuntan, solo se pagan las cuotas. Al finalizar el contrato de renting, los equipos pasaran a ser propiedad del Club pagando la cifra de 1 €.
 Según la memoria, en la actualidad quedan 29 cuotas para la terminación del pago. El pago total a 31 de diciembre de 2023 ha sido de 54.861,55 € más IVA, lo que hace un total de 66.382,47 €. Como La suma de las facturas presentadas no alcanza el mínimo a justificar, sería necesario que aportaran certificación de que el proveedor ya ha percibido el total del pago, aunque al club aun le queden cuotas por asumir hasta llegar a las 72 pactadas. El 9 de febrero de 2024 aportan certificado del proveedor (INSIGNIA), en el que consta que ya ha recibido la totalidad del pago y el 13 de marzo Certificado de compromiso de adquirir los equipos objeto del renting.
- Se ha adjuntado fotos, incluida la de la placa.
- El pasado mes de abril se ha celebrado en este Club el Challenge ATP Challenger Costa Cálida Región de Murcia.
Con fecha 2 de febrero de 2024 les pedimos por mail un nuevo Modelo JUSTIFICACIÓN, que esté firmado, Certificado de fin de obra y de eficiencia energética, y Certificado de que al proveedor se le pagó toda la instalación. EL 9 DE FEBRERO SE HAN ADJUNTADO LOS DOCUMENTOS SOLICITADOS. OK TRAGSA 19 MARZO.
</t>
  </si>
  <si>
    <t>Certificados de Alumbrado
Carpeta: "Subsanación"
CE Alumbrado inicial y final: "0_PROY SUST LUMINARIAS MCT"
CE Alumbrado inicial (pag 216): Potencias de cada instalación pista 1: 14.080 W; pistas 2 y 3: 2x8.800W; pistas 4 al 13: 10x8.800W; pista futbol:4.800W; pistas padel: 4x3.200W; pistas polivalentes: 2x10.560W)
CE Alumbrado final (pag 217): Potencias de cada instalación:  Potencias de cada instalación pista 1: 9.944 W; pistas 2 y 3: 2x4.816W; pistas 4 al 13: 10x4.816W; pista futbol:4.800W; pistas padel: 4x3.200W; pistas polivalentes: 2x4.816W)
Horas de funcionamiento de cada instalación (email recibido en la SGPID enviado por el Real Murcia el 25/6/2024) pista 1: 1.076 h; pistas 2 y 3: 1.076 h; pistas 4 al 13: 1.050 h; pista futbol:900 h; pistas padel: 950 h; pistas polivalentes: 800 h)
Los indicadores de consumo se han calculado sumando los consumos de cada instalación, calculados cada uno de ellos multiplicando la potencia de cada instalación por sus horas de funcionamiento.</t>
  </si>
  <si>
    <t>329309_Certificado_fin_de_instalacion_MURCIA_CT</t>
  </si>
  <si>
    <t>"SÍ, CFO. 
NO VISADO."</t>
  </si>
  <si>
    <t>329298_MODELO_DE_JUSTIFICACION_PRIVADAS_signed</t>
  </si>
  <si>
    <t>Atletic Terrassa Hockey Club</t>
  </si>
  <si>
    <t>Proyecto Impluso</t>
  </si>
  <si>
    <t xml:space="preserve">- Se presenta Modelo JUSTIFICACIÓN bien cumplimentado, y firmado, con fecha 29 de diciembre de 2023.
- Se le concedió un importe de 122.308,91 €, distribuido entre los objetivos de mejora de Eficiencia Energética (69.143,19 €), teniéndose que justificar al menos 138.286,37 € y de accesibilidad y sostenibilidad (53.165,72 €). También han recibido de la Generalitat de Cataluña una subvención de 36.601.74 € (ICAEN).
- El Club, según se describe en la memoria, ha finalizado 3 actuaciones:
1) La puesta en funcionamiento de 369 paneles de energía solar para autoconsumo.
2) La sustitución de 427 luminarias por tecnología LED.
3) Un nuevo campo de hockey, accesos y una nueva gradería de hockey.
- Las facturas que se relacionan como iluminación en la memoria, corresponden a la empresa APPLUS ENERGY S. L. con el concepto “prestación de servicios energéticos de iluminación”. Al no tratarse de una adquisición de los elementos, debería explicarse si tienen un contrato de renting o leasing.
En la relación de facturas se ha cometido un error al consignar la fecha de una de las facturas de la instalación fotovoltaica, que es de 3 de marzo de 2023, y se ha pagado el 17 de ese mismo mes, mientras que la fecha que aparece en la memoria es de 12 de septiembre de 2022. Por esta razón no sería valido el Certificado de Eficiencia Energética presentado que es de enero de 2023.  Se han enviado dos nuevos Certificados
- Las obras de renovación del Campo 2 se finalizaron en octubre de 2022, aportándose su Acta de Recepción.
- Falta el certificado de Fin de Obra de las actuaciones relativas a Eficiencia Energética. El 15 de febrero de 2024 se ha enviado el Acta de Recepción de la instalación fotovoltaica, expresándose como fecha de finalización el 5 de mayo de 2023. Han remitido nuevos el 5 de marzo.
- Se han remitido fotos, incluida la de la placa, pero no las placas solares, ni del detalle de las luminarias.
- La próxima edición del Campeonato de Europa de Selecciones Sub-21, que se celebrará del 14 al 21 de Julio del 2024. acogerá en las instalaciones de Atletic de Terrassa HC a las 16 mejores selecciones europeas entre masculinas y femeninas.
- Las obras de renovación del Campo 2 se finalizaron en octubre de 2022, aportándose su Acta de Recepción.
- Falta el certificado de Fin de Obra de las actuaciones relativas a Eficiencia Energética. El 15 de febrero de 2024 se ha enviado el Acta de Recepción de la instalación fotovoltaica, expresándose como fecha de finalización el 5 de mayo de 2023. Han remitido nuevos el 5 de marzo.
- Se han remitido fotos, incluida la de la placa, pero no las placas solares, ni del detalle de las luminarias.
- La próxima edición del Campeonato de Europa de Selecciones Sub-21, que se celebrará del 14 al 21 de Julio del 2024. acogerá en las instalaciones de Atletic de Terrassa HC a las 16 mejores selecciones europeas entre masculinas y femeninas.
</t>
  </si>
  <si>
    <t xml:space="preserve">Carpeta: "Subsanación"
Etiqueta Alumbrado inicial: "220848_Expediente_80789_CD_Terrassa_Hockey_respuesta_requerimiento" 
Etiqueta Alumbrado final: "220848_Expediente_80789_CD_Terrassa_Hockey_respuesta_requerimiento" 
Certificados de Eficiencia Energética de Edificios.
Carpeta: "Subsanación"
CEE inicial: "220848_Expediente_80789_CD_Terrassa_Hockey_respuesta_requerimiento" 
CEE final: "220848_Expediente_80789_CD_Terrassa_Hockey_respuesta_requerimiento" </t>
  </si>
  <si>
    <t>330121_230505_-_Acta_recepcion_FV_ATHC_signed</t>
  </si>
  <si>
    <t>"SÍ, 
31/01/2024: FALTA CFO DE FOTOVOLTAICA
28/02/2024 TRAGSA: EN SEGUNDA REVISIÓN SE COMPRUEBA ACTA DE RECEPCIÓN DE FV FINALIZADA 5/5/2023
NO PRESENTA CFO VISADO"</t>
  </si>
  <si>
    <t>315341_JUSTIFICACION_FIRMADA</t>
  </si>
  <si>
    <t>Club de tennis Reus Monterols</t>
  </si>
  <si>
    <t>Eficiencia energetica club</t>
  </si>
  <si>
    <t xml:space="preserve">- Modelo JUSTIFICACIÓN bien cumplimentado y firmado, con fecha 13 de noviembre de 2023.
- Se les concedió un importe de 73.320,00 € para eficiencia energética, teniendo que justificar al menos 146.640,00 €. No declaran haber recibido otras subvenciones.
- Se han emprendido dos acciones encaminadas a la mejora de la eficiencia energética, cambio de los focos por LED e instalación de placas fotovoltaicas.
Aunque el total pagado a la empresa Enerluxe Smart Tecnologies, según las facturas presentadas, asciende a 69.856,00 €, los justificantes bancarios de pago que se aportan solo suman 48.226,31 €. Con fecha 20 de diciembre se ha aportado documentación del IVA (prorrata 92%), ya recibida el 15 de diciembre, al igual que los justificantes de lo ya pagado en el renting financiero con la empresa Enerluxe, por lo que los justificantes de pago presentados ascienden a 64.612,31 €. Sumando el IVA se supera la cantidad mínima de 146.640 €.
- Se presentan Certificados de Eficiencia Energética emitidos en febrero de 2023, una vez finalizados los trabajos de mejora.
- Se adjunta también el Certificado final o Acta de Recepción de la instalación de las luminarias, emitido por la empresa instaladora Enerluxe y el de la instalación fotovoltaica emitido por la empresa Solats. 
- Se acompañan asimismo informes de la evaluación energética y del consumo inicial comparado con el posterior a las mejoras, tanto del edificio como del alumbrado exterior, realizados el 1 de marzo de 2023.
- Se presenta una foto de la placa colocada en el edificio, y de las placas fotovoltaicas, pero no de las luminarias led. Se han enviado el 20 de diciembre.
- Al igual que en varios años precedentes, el pasado mes de abril se celebró en el Club Tennis Reus Monterols el torneo masculino ITF World Tennis Tour.
</t>
  </si>
  <si>
    <t xml:space="preserve">Carpeta: "Subsanación"
Datos Alumbrado inicial: "219920_REQUERIMENT_UNIT"
Datos Alumbrado final: "219920_REQUERIMENT_UNIT" </t>
  </si>
  <si>
    <t>301298_JUSTIFICACION_EXPEDIENTE_80730</t>
  </si>
  <si>
    <t>"SÍ
NO PRESENTA CFO VISADO"</t>
  </si>
  <si>
    <t>2 Llacs Centre D´Aventura Esports i Gestió S.L.</t>
  </si>
  <si>
    <t xml:space="preserve">Instalación de placas fotovoltaicas en la instalación deportiva 2LLACS para la mejora en la calidad de la competición y consecución de los objetivos de transición ecológica </t>
  </si>
  <si>
    <t xml:space="preserve">- Modelo JUSTIFICACIÓN bien cumplimentado y firmado, que sirve de Memoria del proyecto. Tiene fecha de 7 de julio de 2023.
- Certificado de fin de obra, y acta de recepción, con fecha 20 de junio de 2023.
- Certificado de Eficiencia Energética, con fecha 21 de junio de 2023.
- Facturas y transferencias bancarias de todas ellas, correspondientes a los conceptos previstos, y fechas de pago entre junio de 2022 y junio de 2023. Se les ha concedido un importe de 13.222,00 € para eficiencia energética, aunque tienen que justificar 26.444 €. El total de las facturas que envían suman 31.997,48 € con IVA y 26.444 € sin IVA, todas correspondientes a la misma empresa, INSTASOLAR S. L.  
- Fotos
- Certificado de la Federación Española de Esquí Náutico en el que consta “que del 13 al 16 de julio del 2023 se organizará un Campeonato Internacional de Esquí Náutico absoluto / Copa del Mundo. Prueba que puntúa para la clasificación del Ranking de la IWWF (Federación Internacional de Esquí Náutico y Wakeboard), tanto en el ranking europeo como en el Ranking Mundial. 
</t>
  </si>
  <si>
    <t>Carpeta: "Solicitud"
CEE inicial: "208858_Certificación energética actual_2LLACS"
CEE final: "208878_Previsión de la nueva certificación_2LLACS"</t>
  </si>
  <si>
    <t>2023_06_20_Acta Recepción_pdf
2023_06_20_Certificado final obra_pdf</t>
  </si>
  <si>
    <t>MODELO JUSTIFICACIÓN PRIVADAS_2LLACS_pdf</t>
  </si>
  <si>
    <t>Centro Real Federación Española de golf</t>
  </si>
  <si>
    <t>Proyecto modernización Casa Club. De "C" a "A"</t>
  </si>
  <si>
    <t xml:space="preserve">- Modelo JUSTIFICACIÓN bien cumplimentado y firmado, con fecha 21 de noviembre de 2023, que además de la Memoria de las actuaciones realizadas incluye numerosas fotos. Aparte se adjuntan también fotos del cartel de obra y la placa colocada en la entrada del edificio.
- Se les concedió un importe de 418.270,91 €, de los que 261.278,76 € tenían que ser destinados a mejorar la eficiencia energética, teniendo que justificar al menos 522.557,52 €., destinándose el resto de la subvención, 156.992,15 € a otras líneas de actuación. No declaran haber recibido otras subvenciones.
- Centrándose en la mejora energética del edificio (para pasar de la letra “C”, a una letra “A”), se ha emprendido una modernización de la Casa Club, a través de tres fases en la ejecución de la obra:
•	Reforma del restaurante y ampliación de cocinas.
•	Reforma del Hall de Entrada, Oficinas 1 y Baños.
•	Cambio del Sistema de Climatización, ACS y Ventilación del resto del Club.
-	Para la mejora de la accesibilidad y la sostenibilidad, se han realizado varias obras tanto en el interior como en el exterior del edificio (ampliación de baños y aparcamientos, nuevas puertas, etc.) además de instalar en ciertas zonas césped artificial, para reducir el consumo de agua.
A pesar de que en la memoria se separan las distintas acciones, las facturas que se presentan no están separadas ni ordenadas, sino que en muchas de ellas se mezclan los diferentes trabajos (Arquitectura Técnica, Dirección Ejecución de Obra), o simplemente se describen de manera genérica (“Certificaciones de obra”, “Reforma del Restaurante”, “Ajuste Presupuesto”). 
Faltan los justificantes de pago de las facturas de Loal Bakery S. L., Miguel Ángel Cerrato, una de Padecasa (578) y tres de Banab Arquitectura y Construcción (009/2023, 011/2023 y BNB.05.23.023).
- Se presentan tres Certificados de Fin de Obra, referidos a distintas fases del Proyecto (Reforma del restaurante, cocinas, instalaciones y zonas comunes del restaurante, Reforma de hall y oficinas y Climatización de las oficinas e instalaciones), aunque uno de ellos (el que denominan Fase II), está sin firmar. El 12 de febrero ha llegado un nuevo certificado firmado en septiembre en el que consta como fecha de finalización de la obra el 23 de marzo de 2023.
- Se adjuntan Certificados de Eficiencia Energética fechados el 22 de diciembre de 2022 y el 1 de junio de 2023. El 12 de febrero ha llegado un nuevo certificado firmado en diciembre de 2023.
Se han remitido fotos del cartel y de la placa.
- En este Centro se desarrollará el Campeonato de Europa Handicap para golfistas con discapacidad en el año 2025.
</t>
  </si>
  <si>
    <t xml:space="preserve">Carpeta: "Solicitud"
CEE inicial: "209064_Memoria Proyecto Centro Nacional de Golf CSD" 
CEE final: "209064_Memoria Proyecto Centro Nacional de Golf CSD" </t>
  </si>
  <si>
    <t>CERTIFICADO FINAL DE RECEPCIÓN DE OBRAS - FASE I
CERTIFICADO FINAL DE RECEPCIÓN DE OBRAS - FASE II
CERTIFICADO FINAL DE RECEPCIÓN DE OBRAS - FASE III</t>
  </si>
  <si>
    <t>"SÍ
12/12/2023: EL CERTIFICADO DE FIN DE OBRA DE LA FASE 3 NO ESTÁ FIRMADO POR EL CONSTRUCTOR NI POR EL DIRECTOR DE OBRA, Y EL CERTIFICADO DE LA FASE 2 NO ESTÁ FIRMADO
27/02/2024: POSTERIORMENTE LOS PRESENTAN FIRMADOS
NO VISADOS"</t>
  </si>
  <si>
    <t>MEMORIA TÉCNICA JUSTIFICATIVA_signed</t>
  </si>
  <si>
    <t>Club deportivo Egara</t>
  </si>
  <si>
    <t>Eficiencia Energetica_Instalación planta fotovoltaica y biomasa</t>
  </si>
  <si>
    <t xml:space="preserve">- 2 Modelos JUSTIFICACIÓN bien cumplimentados y firmados, con fecha 25 de septiembre de 2023. Actualizado el 23 de enero de 2024.
•	Se le concedió para el primer proyecto un importe de 117.314,75 €, con el objetivo de la mejora de la Eficiencia Energética, teniendo que justificar al menos 234.629,50 €. 
•	Para el segundo proyecto la subvención concedida fue de 39.317,00 €, con el mismo objetivo y con un mínimo por justificar de 78.364,00 €. 
•	No han recibido otras subvenciones para realizar estas reformas.
- Dentro del primer proyecto hay dos subproyectos, la instalación de una planta solar fotovoltaica, y de una planta de Biomasa. 
Aunque en la memoria se expresan cifras que cumplen exactamente con las exigidas (234.629,50 € sin IVA), estas no coinciden con los totales de las sumas de las facturas relacionadas. Los importes totales de la relación resultan ser inferiores, pero no se incluyen en la misma dos facturas de la empresa DIS Solar Ingeniería S. y E. que sí se han presentado, correspondientes a la retirada de material al punto verde y tasas por la gestión de residuos, que harían ascender el total a 69.827,39 € (84.490,97 € si se añade el IVA). Han actualizado la Memoria y ya se relacionan las facturas suficientes.
- Tendrán que aportar la documentación correspondiente al IVA. Según Modelo 390 aportado el 23 de enero de 2024, el Porcentaje de Prorrata es del 96%.
-	Se presenta el Certificado de Fin de Obra de la instalación fotovoltaica con fecha 29 de abril de 2023, además de su inscripción en el registro de la Generalitat de Catalunya (9 de mayo de 2023).
-	Envían también el registro en la Generalitat de la instalación de la planta de biomasa con fecha 22 de septiembre de 2022 y 23 de septiembre de 2023. También se adjuntan fotos, incluidas las de los carteles y placas. 
-	Presentan certificados de calificación energética, en los que no se ven fechas ni firmas.
</t>
  </si>
  <si>
    <t xml:space="preserve">
CE Alumbrado inicial: "220610_12.-_Calificacion_Egara_PASADO_Alumbrado_exterior_(LEDS)"
CE Alumbrado final: "220613_13.-_Calificacion_Egara_ACTUAL_Alumbrado_exterior_(LEDS)"
Carpeta: "Justificación"
CEE inicial y final: "290121_Justificante_1___Eficiencia_Energetica_Instalacion_planta_fo"</t>
  </si>
  <si>
    <t>290791_BiomasaCFOCertificadoITE2309CertificatITEFERRE2F (2)</t>
  </si>
  <si>
    <t>"SÍ, CERTIFICADOS GENERALITAT
NO PRESENTA CFO VISADOS"</t>
  </si>
  <si>
    <t>290118_2860654_2022._MEMORIA_PROYECTO___Eficiencia_Energetica_Instalaci</t>
  </si>
  <si>
    <t>Rehabilitación y adecuación del campo de hockey</t>
  </si>
  <si>
    <t xml:space="preserve">- En la Memoria del segundo Proyecto sobre iluminación LED de los dos campos de Hockey, se expone que se han gastado 95.147,00 € (78.634 euros + IVA), aunque se presentan únicamente justificantes por un total de 18.876,48 € (22.840,44 € con IVA), diciéndose que “El resto está financiado a 7 años, pero realizaremos el pago de la parte pendiente antes del 31 de diciembre de 2023”.
Se presentan 21 facturas de la empresa Applus Energy S. L. correspondientes a los meses de enero de 2022 a septiembre de 2023, junto con los justificantes de pago de todas excepto de la última. 
Lo que remiten el 31 de diciembre es el contrato que tienen con esta empresa de Leasing, que es a pagar en 8 años.
-Se presenta el Certificado de Fin de Obra, firmado por la empresa instaladora en fecha 1 de diciembre de 2021.
-El Certificado de Calificación Energética está firmado por la empresa instaladora en fecha febrero de 2023.
- Se adjuntan fotos de las luminarias y de los carteles y placas. 
- En la Memoria no se menciona el evento deportivo que se vaya a realizar en este Club una vez terminadas las reformas. En la solicitud se mencionaba una realizada del 15 al 18 de abril de 2022, pero dos de los proyectos se han llevado a cabo en 2023. Urqui consideró correctas sus alegaciones.        
Con fecha 31 de diciembre se han aportado el Contrato firmado el 8 abril de 2021 con la empresa APPLUS ENERGIE para la iluminación de las instalaciones de la calle Jacint Badiella, 5, y una nueva factura de la empresa ECO FERRE de fecha 1 de octubre de 2023. (transferencia en noviembre).
El 5 de marzo les solicitamos por mail que envían certificado del compromiso de comprar la instalación cuando acabe el contrato de leasing. Recibido el 11 de marzo.
</t>
  </si>
  <si>
    <t>Carpeta: "Subsanación"
CE Alumbrado inicial y final: "220894_Memoria_proyecto_Leds_campos_Hockey___220301_Memoria_Egara"</t>
  </si>
  <si>
    <t>290797_ACTADERECEPCIONOBRAEGARALEDS (2)</t>
  </si>
  <si>
    <t>290183_2860654_2022._MEMORIA_PROYECTO_2___Rehabilitacion_y_adecuacion_d</t>
  </si>
  <si>
    <t>Club Deportivo Terrassa Hockey</t>
  </si>
  <si>
    <t>CD Terrassa Hockey</t>
  </si>
  <si>
    <t>Sustitución iluminación exterior</t>
  </si>
  <si>
    <t xml:space="preserve">- El segundo proyecto ha consistido en la instalación de 165 luminarias de tecnología LED de bajo consumo. Las facturas presentadas corresponden a las cuotas satisfechas desde julio de 2021 hasta diciembre de 2023 (60.626,91 € más IVA) a BNP PARIBAS LEAS GROUP S. L., sin que se acompañe el contrato de leasing suscrito con esta entidad. Esta cifra está lejos de alcanzar el mínimo a justificar (134.229,56 €), por lo que tendrían que informar de las condiciones del contrato y si el proveedor (PRÍSMICA S. L.) ha recibido la totalidad del pago. Dado que el contrato de Leasing aportado por el Club el 22 de febrero de 2024 prevé una duración de 84 mensualidades con una cuota de 2.006,52 € más IVA, el coste total es de 168.547,68 €, tendrán que aportar el certificado en el se comprometen a mantener este contrato hasta el final (7 años).
- En este caso, no se presenta Certificado de Fin de Obra, ni están firmados los “certificados energéticos”. Si se añaden fotos incluida la de la placa.
</t>
  </si>
  <si>
    <t xml:space="preserve">
Carpeta: "Subsanacion" 
CE Alumbrado inicial: "220848_Expediente_80789_CD_Terrassa_Hockey_respuesta_requerimiento"
Carpeta: "Justificacion"
CE Alumbrado final: "313483_Memoria_Justificativa_Instalacion_Leds_EXP_80789"</t>
  </si>
  <si>
    <t>313483_Memoria_Justificativa_Instalacion_Leds_EXP_80789</t>
  </si>
  <si>
    <t>"31/01/2024 rev tragsa: NO, ACTA ENTREGA DE MATERIAL DE FECHA 28/06/2021. ES NECESARIO UN CERTIFICADO DE LA FINALIZACIÓN DE LA INSTALACION
18/03/2024 REVISIÓN TRAGSA: presenta certificado final de obra de sustitucion alumbrado exterior FIN DE OBRA 31/07/2021 SIN VISADO"</t>
  </si>
  <si>
    <t>Instalación fotovoltaica</t>
  </si>
  <si>
    <t xml:space="preserve">- Se presenta dos Modelos JUSTIFICACIÓN bien cumplimentados y firmados, con fecha 27 de diciembre de 2023.
- Se le concedió un importe de 130.286,87 €, distribuido entre dos proyectos, ambos de mejora de Eficiencia Energética:
•	Sustitución iluminación exterior: 63.172,09 €, teniéndose que justificar al menos 126.344,18 €.
•	Instalación Fotovoltaica: 67.114,78 €, teniendo que justificar al menos 134.229,56 €.
- Se ha instalado un nuevo campo solar fotovoltaico sobre la cubierta del edificio principal y sobre una pérgola de nueva construcción al lado de la piscina exterior. Se presenta Certificado de Fin de Obra referido al 29 de septiembre de 2023, y dos Certificados de Eficiencia Energética, anterior (marzo) y posterior a la instalación (septiembre). También hay fotos, incluida la de la placa.
- Las facturas presentadas para el primer proyecto suman 159.632,35 € más IVA. Solo se presentan justificantes de pago por un total de 120.740,96 €, dado que según la memoria se iban a hace efectivos el 8 de enero de 2024. El 22 de febrero han llegado los justificantes que faltaban.
</t>
  </si>
  <si>
    <t xml:space="preserve">Carpeta: "Subsanación"
CEE inicial y final: "220848_Expediente_80789_CD_Terrassa_Hockey_respuesta_requerimiento" </t>
  </si>
  <si>
    <t>313277_Memoria_Justificativa_Instalacion_Fotovoltaica_EXP_80789</t>
  </si>
  <si>
    <t>"SÍ, CFO FINAL OBRA FOTOVOLTAICA
NO VISADO"</t>
  </si>
  <si>
    <t>Club de Campo Villa de Madrid</t>
  </si>
  <si>
    <t>Sab Club de Campo Villa de Madrid</t>
  </si>
  <si>
    <t>Open de España de Golf</t>
  </si>
  <si>
    <t xml:space="preserve">- Se presenta Modelo JUSTIFICACIÓN bien cumplimentado y firmado, con fecha 22 de diciembre de 2023 y en la que se incluyen el resto de la documentación (fotos, Certificado de E.E. facturas, justificantes de pago y acta de recepción).
- Se le concedió un importe de 190.904,00 € destinados a la Mejora de Eficiencia Energética, teniendo que justificar al menos 477.260,00 €.
- Se han instalado placas fotovoltaicas para autoconsumo, con un coste total de 481.476,05 €, más IVA, según la suma de las tres facturas aportadas de la empresa SERVITRIA, con fechas entre julio y septiembre de 2023.
- Se adjunta Acta de Recepción firmada por la empresa instaladora y el Club el 28 de septiembre de 2023.
- El Certificado de Eficiencia Energética que se presenta es de 27 de diciembre de 2023.
- El Open de España de Golf se ha celebrado del 12 al 15 de oct de 2023.
</t>
  </si>
  <si>
    <t>Carpeta: "Solicitud"
CEE iniciales: "209812_certificación energética"
Carpeta: "Justificación"
CEE finales: "316513_CEE_club_de_campo"</t>
  </si>
  <si>
    <t>311743_2860654_2022._MODELO_JUSTIFICACION_PUBLICAS_CCVM_R1_signed</t>
  </si>
  <si>
    <t>"SÍ, ACTA RECEPCION FOTOVOLTAICA
NO PRESENTA CFO VISADO"</t>
  </si>
  <si>
    <t>Tenis drive S.L.</t>
  </si>
  <si>
    <t>Adecuación instalaciones deportivas Tenis Drive para Torneos Internacionales</t>
  </si>
  <si>
    <t xml:space="preserve">- Se presenta Modelo JUSTIFICACIÓN bien cumplimentado y firmado, con fecha 29 de diciembre de 2023 y en la que se incluyen fotos de la placa y el cartel.
- Se le concedió un importe de 60.920,35 € de los que 38.054,75 € debían ser destinados a la Mejora de Eficiencia Energética, teniendo que justificar al menos 69.190,45 €, quedando el resto, 22.865,60 €, para mejoras de accesibilidad y sostenibilidad.
- Se han realizado varias acciones dirigidas a la mejora de eficiencia energética (Instalación solar fotovoltaica, renovación de ventanas y del alumbrado del parking), y de la accesibilidad y sostenibilidad (megafonía, rampas, ensanchamiento y alisado pasillos).
- Se adjunta Certificado de Fin de Obra de la instalación fotovoltaica (octubre 2023). 
- El Certificado de Eficiencia Energética que se presenta es de 27 de diciembre de 2023.
- Se aportan fotos de cada una de las actuaciones realizadas. 
</t>
  </si>
  <si>
    <t>Carpeta: "Subsanación"
CEE inicial: "220960_Certificado_Eficiencia_Energetica_IVACE-912494" 
Carpeta: "Justificación"
CEE final: "316315_4.certificado_eficiencia_energetica (1)"</t>
  </si>
  <si>
    <t>338903_certificado_fin_obras</t>
  </si>
  <si>
    <t>316306_1.MODELO_JUSTIFICACION_FIRMADO (1)</t>
  </si>
  <si>
    <t>Club natació Sant Andreu</t>
  </si>
  <si>
    <t>Proyecto implantación de mejoras en accesibilidad, sostenibilidad y eficiencia energética en el edificio donde se celebra el Trofeo Ciutat de Barcelona instalaciones del Club Natació Sant Andreu</t>
  </si>
  <si>
    <t xml:space="preserve">- Se presenta Modelo JUSTIFICACIÓN bien cumplimentado y firmado, con fecha 28 de diciembre de 2023.
- Se le concedió un importe de 1.196.490,39 € de los que 747.404,41€ debían ser destinados a la Mejora de Eficiencia Energética, teniendo que justificar al menos 1.868.511,02 €, quedando el resto, 449.085,98 €, para mejoras de accesibilidad y sostenibilidad.
- Se han Implantado mejoras en accesibilidad, sostenibilidad y eficiencia energética en el edificio del Club Natació Sant Andreu, donde se celebra el Trofeo Ciutat de Barcelona. Se describen hasta un total de 10 actuaciones que se han llevado a cabo desde enero de 2021 hasta septiembre de 2023.  En diciembre las facturas y los justificantes de pago se enviaron por “WeTransfer”, entrando en la sede electrónica del CSD el 7 de febrero de 2024.
- La cubierta móvil se ha financiado mediante un arrendamiento financiero con el Banco Sabadell. El contrato no finaliza hasta mayo de 2027. El Club tiene que aportar 833,70 € de cuota el primer año y 11.362,77 € x 60 cuotas más, quedando un valor residual al final del contrato de 9.390,72 €. Hasta ahora han pagado 237.259,80 €.
Las facturas presentadas de la empresa EKON, no corresponden a una inversión, sino a “servicios Cluod” por un periodo determinado, dietas, asistencias, etc. Lo mismo ocurre con el tratamiento de la piscina, que es un servicio contratado a la empresa GEODESIC. Faltan numerosos justificantes de pago, quizás por haberse realizado por confirmming.
- Se adjuntan Certificados de Fin de Obra del revestimiento de la estructura de la cobertura retráctil (octubre 2021), de la reforma de los vestuarios (29 de septiembre de 2023) y de las instalaciones térmicas y de accesibilidad, firmado el 28 de septiembre. 
- El Certificado de Eficiencia Energética que se presenta es de diciembre de 2023.
- Entre las fotos aportadas, también están las de la placa.
- En este Club se va a seguir celebrando el Trofeo Internacional Ciudad de Barcelona de Natación, al menos el correspondiente a 2024. 
</t>
  </si>
  <si>
    <t>Carpeta: "Solicitud"
CEE inicial: "209988_Certificacio2" 
Carpeta: "Justificación"
CEE final: "315291_2860654_2022._Justificacion_Anejo_-_Certificacion_energetica"</t>
  </si>
  <si>
    <t>315289_2860654_2022._Justificacion_Anejo_-_CFO</t>
  </si>
  <si>
    <t>"NO, 
Deben presentarse certificados de finalización de las actuaciones 3, 4, 5, 6 y 7:
Actuación 3 – Mejoras en la eficiencia energética del sistema de iluminación
Actuación 4– Transición digital
Actuación 5 – Sistema de tratamiento de agua de la piscina
Actuación 6 – Instalación ascensor accesible y con recorrido en todas las plantas
Actuación 7 – Punto de atención accesible, itinerario accesible, bucle de inducción magnética en las gradas y señalización
21/03/2024 revisión tragsa: posteriormente se presenta:
certificado final de la instalacion de sistema de iluminación de 29/09/2023
certificado final del proyecto de implementación de reducción de papel  de 29/09/2023
certificado final de la instalacion sistema trat aguas de 28/09/2023
certificado de final de obra de bucles de inducción de 29/09/2023
certificado de final de obra de ascensor de 29/09/2023
LOS CFO PRESENTADOS NO VISADOS
"</t>
  </si>
  <si>
    <t>315287_2860654_2022._Modelo_Justificacion_Privadas_V4_firmado
315293_2860654_2022._Justificacion_Anejo_-_Memoria_justificativa_firmada</t>
  </si>
  <si>
    <t>Marina Puerto de Santa María, S.L.</t>
  </si>
  <si>
    <t>Estrategia de modernización y sostenibilidad de las Instalaciones Deportivas de Puerto Sherry</t>
  </si>
  <si>
    <t xml:space="preserve">- Se presenta Modelo JUSTIFICACIÓN bien cumplimentado y firmado, con fecha 26 de diciembre de 2023, que incluye fotos de las obras, del cartel y de la placa. 
- Se le concedió un importe de 246.887,67 €, para la Mejora de la Eficiencia Energética, teniendo que justificar al menos 354.810,09 €.
- Según se describe en la Memoria, se ha llevado a cabo la adecuación de la Nave del Club Náutico de Puerto Sherry, que se encontraba en un estado de deterioro. Se ha realizado la rehabilitación y ampliación, mejorando sus condiciones de eficiencia, reforzando la estructura y dotándola de una cubrición y cerramiento ligero en fachada, Se han añadido además unos vestuarios, duchas, aseos y una nueva compartimentación de usos anexos necesarios.
La ejecución de las obras ha tenido una duración de cinco meses, comenzando los trabajos en mayo y finalizando en septiembre.  
- Se adjunta Certificado de Fin de Obra firmado el 27 de septiembre y documentación relativa a Eficiencia Energética anterior y posterior a las obras.
- Posteriormente al fin del plazo de ejecución de estas ayudas, se ha celebrado el Campeonato del Mundo Máster 2023 de la Clase Internacional Snipe, del 16 al 22 de octubre de 2023. 
</t>
  </si>
  <si>
    <t>Carpeta: "Subsanación"
CEE inicial: "195_CE Industria ACTUAL"
CEE final: "195_CE PROYECTO f"</t>
  </si>
  <si>
    <t>343008_certificado_final_cte_JV02</t>
  </si>
  <si>
    <t>"SÍ, CFO DEL REFUERZO ESTRUCTURAL (VISADO), 
NO SE PRESENTA CFO DEL RESTO DE ACTUACIONES
1/4/2024 TRAGSA: EL INTERESADO COMUNICA QUE EL CERTIFICADO PRESENTADO SE REFIERE A TODAS LAS ACTUACIONES."</t>
  </si>
  <si>
    <t>312774_Memoria_justificativa</t>
  </si>
  <si>
    <t>Club Natació Barcelona</t>
  </si>
  <si>
    <t>Construcción de Nuevos Vestuarios</t>
  </si>
  <si>
    <t>- Se le concedió un importe de 1.802.116,96 €, distribuidos en dos partes:
•	124.442,04 € para la Mejora de la Eficiencia Energética de los nuevos vestuarios, teniendo que justificar al menos 311.105,10 € 
- Las actuaciones de mejora de accesibilidad ha consistido en la construcción de nuevos vestuarios en el edificio B, llamados vestuarios Vulcano. Se han suprimido las barreras de accesibilidad existentes mediante un conjunto de rampas para el acceso a duchas y vestuarios, y se han habilitado aseos accesibles. Asimismo, se han instalado nuevos sistemas de climatización y ventilación para mejorar la eficiencia de las instalaciones.</t>
  </si>
  <si>
    <t>Carpeta: "Solicitud"
CEE inicial: "210083_Acreditación de la certificación Energética y su Evolución"
Carpeta: "Justificación"
CEE final:"335726_RESPUESTA_A_LAS_DEFICIENCIAS_JUSTIFICACION_ENVIO_29.02.24"</t>
  </si>
  <si>
    <t>"SÍ, ACTA DE RECEPCIÓN PARCIAL DEL CAMPO SOLAR, A FALTA DE ACABADOS QUE ""NO IMPIDEN EL USO Y FUNCIONAMIENTO""
NO PRESENTA CFO VISADO"</t>
  </si>
  <si>
    <t>313934_JUSTIFICACION_SUBVENCION_CNB
335726_RESPUESTA_A_LAS_DEFICIENCIAS_JUSTIFICACION_ENVIO_29.02.24</t>
  </si>
  <si>
    <t>Construcción de Nuevas Piscinas de Competición y de niños y rehabilitación de las existentes</t>
  </si>
  <si>
    <t>•	1.677.674,92 €, para las Nuevas Piscinas de Competición y de niños y rehabilitación de las existentes de los que 1.047.983,04 € debían destinarse a la mejora de la Eficiencia Energética, teniendo que justificar al menos 2.619.957,60 €, además de 629.691,88 €, para mejoras de accesibilidad y sostenibilidad.
- Según se describe en la Memoria, se ha realizado una instalación solar híbrida, formada por 1001 paneles solares híbridos que se destina a la climatización de una piscina exterior de 33x25m, una piscina exterior infantil, una piscina interior y a la producción de ACS para los vestuarios Vulcano y los vestuarios del edificio B. 
- La participación en Champions League del equipo de Waterpolo de este Club, se produce de manera recurrente.</t>
  </si>
  <si>
    <t>Carpeta: "Solicitud"
CEE inicial: "210083_Acreditación de la certificación Energética y su Evolución" 
Carpeta: "Justificación"
CEE final:"335726_RESPUESTA_A_LAS_DEFICIENCIAS_JUSTIFICACION_ENVIO_29.02.24" con 185,3 kwh/m2*año y 21615 m2.</t>
  </si>
  <si>
    <t>"SÍ,
ACTA DE RECEPCIÓN PARCIAL DEL CAMPO SOLAR, A FALTA DE ACABADOS QUE ""NO IMPIDEN EL USO Y FUNCIONAMIENTO""
NO PRESENTA CFO VISADO
30/01/2024 NO SE PRESENTA CFO DEL RESTO DE ACTUACIONES
18/03/2024 revision tragsa: posteriormente se presenta ACTA DE RECECPCIÓN PARCIAL de piscinas exteriores, de fecha 21/06/2023
"</t>
  </si>
  <si>
    <t>Real Canoe Natación Club</t>
  </si>
  <si>
    <t>Instalación de producción de calor, instalación fotovoltaica y mantas térmicas</t>
  </si>
  <si>
    <t xml:space="preserve">- Modelo JUSTIFICACIÓN bien cumplimentado y firmado, que constituye la Memoria del proyecto. Tiene fecha de 12 de enero de 2023. Las facturas también tienen fechas entre marzo de 2022 y enero de 2023. No sería relevante que el CERTIFICADO DE FIN DE OBRA, sea de fecha 24 de marzo de 2023, porque, aunque el “Madrid Diving Open Junior de Saltos de Trampolín”, haya tenido lugar del 3 al 5 de febrero de 2023, se volverá a realizar en 2024, y se puede considerar que la reforma ya estaba acabada en enero de 2023.
- Certificado De Fin De Obra, fecha 24 de marzo de 2023. Incluye todas las actuaciones y fotos (de las placas fotovoltaicas y de la placa del vestíbulo). Según certificado de la RFEN el “Madrid Diving Open Junior de Saltos de Trampolín”, ha tenido lugar del 3 al 5 de febrero de 2023.  
- Certificado De Eficiencia Energética con fecha 14 de enero de 2023.
- Facturas y transferencias bancarias, PERO NO de todas ellas, correspondientes a todos los conceptos previstos, (de SIMALGA se presentan 6 facturas, pero solo el pago de cuatro, de PISCILONA hay 4 facturas pero solo dos transferencias). Con entrada el 31 de octubre de 2023, hemos recibido los justificantes bancarios del pago de facturas que faltaban en el primer envío.
El importe concedido fue de 176.140,47 €, exclusivamente para eficiencia energética, si bien deben justificar por este concepto un total de 440.351,17 €. 
Las facturas presentadas suman 590.715,33 € sin IVA. Pero si del total presentado por instalación de calor deducimos el coste correspondiente a las calderas de gas (Rooftop, 170.360,25 €), el total justificado sería de 420.355,08 € sin IVA y 505.981,41 € aplicando el IVA prorrateado (97%, según Modelo 390 aportado por el Club). 
</t>
  </si>
  <si>
    <t>Carpeta: "Solicitud"
CEE inicial: "CEE CANOE - inicial_pdf"
CEE final: "CEE CANOE - mejorado_pdf"</t>
  </si>
  <si>
    <t>235805_Certificado_final_obra_-_Obras_Canoe_-_CSD</t>
  </si>
  <si>
    <t>235803_Justificacion_Real_Canoe_N.C._Exp.80996</t>
  </si>
  <si>
    <t>Banyoles (Ayuntamiento)</t>
  </si>
  <si>
    <t>Proyecto de optimización del alumbrado exterior del campo de fútbol "Camp Vell"</t>
  </si>
  <si>
    <t xml:space="preserve">- Modelo JUSTIFICACIÓN bien cumplimentado y firmado, con fecha 17 de julio de 2023.
-Certificado DNSH
- Certificado de fin de obra, firmado el 24 de abril de 2023 y Certificación Única de obra y Acta de Recepción Administrativa (11 de mayo). 
- Memoria Técnica, Fotos y Carteles.
- No se envía el Certificado de Eficiencia Energética, posterior a la obra. Disponemos de uno enviado en enero. En la Memoria se dice que ahora tienen Clasificación A, mientras que antes estaban en C. Esta deficiencia se ha subsanado en el envío de 25 de septiembre.
Se les concedió una subvención de 17.232,17 €, solo para Eficiencia Energética, debiendo justificar por este concepto un mínimo de 43.080,43 €, importe que coincide con el de la factura presentada. La factura está emitida en abril de 2023 y pagada en junio.
- Con la solicitud presentaron informe sobre la celebración de un evento deportivo internacional, que se va a realizar del 20 al 23 de julio (consultado con Urqui).
- El 25 de septiembre de 2023 ha tenido entrada en nuestra sede nueva documentación relativa a eficiencia energética y que incluye fotos, en respuesta a nuestro mail de 21 de septiembre.
- Dado que en la foto de la placa no parece que esté instalada, se lo hemos solicitado por mail de 14 de diciembre. Nos ha sido enviada el 27 de diciembre de 2023.
</t>
  </si>
  <si>
    <t>Carpeta: "Solicitudes" 
CE Alumbrado inicial y final: "203377_04 Certificacion energética"</t>
  </si>
  <si>
    <t xml:space="preserve">
"243481_99_A_CERTIFICADO_FINAL_DE_OBRA"</t>
  </si>
  <si>
    <t>"SÍ, CFO
EMITIDO POR TECNICO DEL AYUNTAMIENTO ADJUDICATARIO"</t>
  </si>
  <si>
    <t xml:space="preserve">
"243462_99_H_MEMO_JUSTIFICATIVA_SUBV_NEXT_GENERATION_ENLLUMENAT_CFV"</t>
  </si>
  <si>
    <t>13/12/2023 REVISIÓN TRAGSA OK, CON OBSERVACIONES: FALTA FOTOGRAFÍA DEL CARTEL DE PUBLICIDAD</t>
  </si>
  <si>
    <t>Ajuntament de La Seu D'Urgell</t>
  </si>
  <si>
    <t>Mejora de la eficiencia energética de las instalaciones del Parc Olimpic del Segre</t>
  </si>
  <si>
    <r>
      <t xml:space="preserve"> - Modelo JUSTIFICACIÓN bien cumplimentado y E2 con fecha 28 de diciembre de 2023, en la que se incluyen fotos de los carteles de obra y de las placas instaladas en dos ubicaciones diferentes.
- Se le concedió un importe de 125.504,06 € para el objetivo de Eficiencia Energética, teniendo que justificar al menos 313.760,15 €. Han recibido una subvención del ICAEN por un importe de 70.000 €.</t>
    </r>
    <r>
      <rPr>
        <sz val="11"/>
        <color rgb="FFFF0000"/>
        <rFont val="Caladea"/>
      </rPr>
      <t>(Posteriormente han renunciado a esta subvención)</t>
    </r>
    <r>
      <rPr>
        <sz val="11"/>
        <color rgb="FF000000"/>
        <rFont val="Caladea"/>
        <family val="1"/>
      </rPr>
      <t xml:space="preserve">
- En la Memoria se describen varias reformas encaminadas a la mejora de la eficiencia energética de las instalaciones del Parc Olímpic del Segre: 
•	Instalación de una bomba de calor hidrotérmica.
•	Mejora de la envolvente térmica.  
•	Mejora de la accesibilidad, a pesar de que no se les concedió subvención PRTR para esta finalidad.
 -Se relacionan tres facturas de la empresa NERCO INFRAESTRUCTURAS, S.L. correspondientes al mes de septiembre de 2023, y que suman un importe total, IVA incluido, de 399.300,00 €.
- Aunque las facturas no están detalladas, en la memoria se han desglosado los costes de cada una de las actuaciones.
-	Se presenta Certificado Energético final firmado en diciembre de 2023. Todas las facturas relativas a la mejora de la eficiencia energética son de fecha anterior. 
-	El certificado de fin de obra está firmado el 18 de diciembre, aunque en el mismo se expresa que la obra se finalizó el 30 de septiembre, fecha en la que se firmó el Acta de Recepción.
- No hay fotos de los elementos instalados.
- El próximo mes de Septiembre (16 a 22), se celebrará en la Seu D’Urgell el 2024 el ICF Canoe Slalom World Cup.
Doble financiación De la consulta sobre compatibilidad de subvenciones (julio/2023) y apartado otros ingresos o subvenciones de la Memoria justificativa presentada en la que indican que hay otra subvención que ha financiado la actividad subvencionada “Resolución ACC/246/2022” por importe de 70.000€ del ICAEN.
La instalación del sistema de hidrotermia se contempla en la subvención solicitada por el Ayuntamiento, de acuerdo con la RESOLUCIÓN ACC/2416/2022, por importe de 77.990.37€, con objeto: Instalación de un sistema de hidrotermia en edificios del Parc del Segre. Por lo tanto, a la instalación de dicho sistema se imputaría la subvención del ICAEN por importe de 77.990, 37 €. El resto (142.278,81-77.990,37+241.662,66€) 305.951,10€ se imputaría a la subvención de intenacionalización del CSD. 
El 16/04/2024 por mail comunican que “finalmente no será así, puesto que el CSD, en fecha 14.03.2024, ha resuelto provisionalmente otorgar al Ayuntamiento una subvención por importe de 210.071,11 € (ayudas a entidades públicas titulares de infraestructuras para la mejora y optimización de instalaciones y espacios deportivos que fomenten el turismo deportivo sostenible, con cargo a los fondos europeos del PRTR). Visto lo anterior, se renunciará a la subvención del ICAEN y se imputará a la actuación 204.495,94 € de los fondos de ayuda a entidades públicas titulares de infraestructuras para la mejora y optimización de instalaciones y espacios deportivos que fomenten el turismo deportivo sostenible, con cargo a los fondos europeos del PRTR”
</t>
    </r>
  </si>
  <si>
    <t xml:space="preserve">Carpeta: "Justificación"
CEE inicial: "316254_5.2.1._Informe_+_certificat_signat" 
CEE final: Titulo: "316261_5.2.2_ce_Parc_del_Segre_FINAL_signat" </t>
  </si>
  <si>
    <t>313804_5.1_Certificado_final_obra</t>
  </si>
  <si>
    <t>SÍ, 30/09/2023 CFO POR TODA LA OBRA VISADO</t>
  </si>
  <si>
    <t>314591_1._MEMORIA_2860654_2022._MODELO_JUSTIFICACION_PUBLICAS</t>
  </si>
  <si>
    <t>30/01/2024 REVISIÓN TRAGSA OK CON OBSERVACIONES: FALTA COMPROBAR EL PAGO DE LA FOTOVOLTAICA MEDIANTE ARRENDAMIENTO FINANCIERO</t>
  </si>
  <si>
    <t>Bilbao Kirolak, S.A.</t>
  </si>
  <si>
    <t>Modernización y adecuación de la Pista de Atletismo del Polideportivo de Zorroza</t>
  </si>
  <si>
    <t xml:space="preserve">-  Modelo JUSTIFICACIÓN, cumplimentado y firmado el 23 de septiembre de 2023. Incluye fotos.
- La Subvención concedida fue de 214.372,12 €, de los que 133.910,53 € deben destinarse a Eficiencia Energética, justificándose al menos 334.776,33 €. El resto (80.461,58 €), se deben destinar a otros objetivos.
- Se han realizado entre 2020 y 2023, obras de renovación de pavimentos y mejora de la accesibilidad de la pista de atletismo del polideportivo de Zorroza, junto con un nuevo edificio de vestuarios, y mejoras de eficiencia energética en las instalaciones de la pista (edificio de graderío y exterior). En la Memoria se desglosa lo destinado a cada una de las obras, en las que se ha gastado un total de 2.347.716,93 €:
o	TOTAL EJECUTADO PROYECTO ZORROZA EFICIENCIA ENERGETICA: 334.776,33 €
•	Obra de nuevo edificio de vestuarios en el polideportivo de Zorroza: 255.384,00 €. 
•  Mejoras de eficiencia energética en las instalaciones de la pista de atletismo, (edificio de graderío y exterior): 79.392,33 €.
o	IMPORTE FINAL DEL RESTO DE INVERSIONES: 2.012.940,60 €
•	Renovación de pavimentos deportivos de la pista de atletismo: 376.064,10 € (incluido una penalización). Proyecto no subvencionable.
•	Redacción del proyecto de nuevo edificio de vestuarios en el polideportivo de Zorroza: 34.950,00 €. 
•	Obra de nuevo edificio de vestuarios: 1.601.926,50 €. (incluido incremento) 
•	Adecuación de las instalaciones de la pista de atletismo a los requerimientos del manual de accesibilidad universal de instalaciones deportivas (mauid): 30.000,00€ (Incluidos dentro de la obra de nuevo edificio de vestuarios en el polideportivo de Zorroza).
No obstante, las facturas se presentan bajo tres únicos conceptos, correspondiendo a las sucesivas certificaciones de obra, que aparecen detalladas. Se han presentado con fecha 10 de octubre los justificantes de pago.
En relación con la renovación del pavimento y de los nuevos vestuarios, se presentan Actas de Replanteo y de Recepción de Obra e informes detallados de Aprobación de las Certificaciones, junto con numerosas fotografías, incluidas las correspondientes a carteles y placas.
- Se envía el Certificado de Eficiencia Energética, posterior a la obra, con fecha 9 de octubre de 2023, junto con un estudio del ahorro energético conseguido con la nueva iluminación exterior. En la Memoria que recibimos en julio, se dice que aun no lo pueden adjuntar. (Nos ha llegado en octubre).
- El 12 de julio pasado se celebró la XVIII Reunión Internacional «Villa de Bilbao» en el polideportivo de Zorroza, pero en el envío de octubre se presentan dos facturas de septiembre, (importe adicional nuevos vestuarios), que no están sumadas en la lista que aparece en la memoria (ni en el cuadro anterior.
</t>
  </si>
  <si>
    <t>Carpeta:"Justificación" 
Titulo: "292765_ESTUDIO_ILUMINACION_ZORROZA_f"</t>
  </si>
  <si>
    <t>242744_Actas_replanteo_y_recpcion_obra_pavimento</t>
  </si>
  <si>
    <t>"SÍ,
28/7/21 ACTA DE RECEPCIÓN DE OBRA DE RENOVACIÓN
11/7/23 ACTA DE RECEPCIÓN OBRA VESTUARIOS (OBRAS DE EFICIENCIA ENERGÉTICA EN LAS INSTALACIONES DE LA PISTA DE ATLETISMO Y DE ADECUACIÓN A ACCESIBILIDAD UNIVERSAL INCLUIDAS EN OBRA DE VESTUARIOS)
NO PRESENTA CFO VISADO"</t>
  </si>
  <si>
    <t>290774_2860654_2022._MODELO_JUSTIFICACION_PUBLICAS_Zorroza</t>
  </si>
  <si>
    <t>18/12/2023 REVISÓN TRAGSA OK CON OBSERVACIONES Faltan los justificantes de pago</t>
  </si>
  <si>
    <t>Pamplona (Ayuntamiento)</t>
  </si>
  <si>
    <t>Frontón Labrit</t>
  </si>
  <si>
    <t xml:space="preserve">- Modelos JUSTIFICACIÓN bien cumplimentados y firmados, con fecha 26 de diciembre de 2023 relativos al Frontón Labrit y al Polideportivo Trinquete Mendillorri.
- Se le concedió un importe de 280.136,43 €, distribuido en:
•	Frontón Labrit: 172.070,97 €, de los que 107.486,53 € deben destinarse a mejorar la eficiencia energética, justificándose al menos un importe de 358.288,44 € y el resto 64.584,44 € para los objetivos de accesibilidad y sostenibilidad.
- En el primer Proyecto (Labrit), se ha procedido al cambio de iluminación a tecnología LED de toda la instalación. Además, se ha redactado un proyecto para la mejora de la eficiencia energética, así como, la descarbonización del frontón que está previsto ejecutar en una segunda fase de obras. Para el resto de los objetivos, se han instalado bucles magnéticos para la accesibilidad de personas sordas, de alarmas visuales en baños para personas sordas, se ha rebajado la zona de taquilla/recepción haciéndola accesible para personas en silla de ruedas, y se han colocado bandas de señalización en tramos de inicio y final de escaleras para personas invidentes.
- Se presenta Certificado Energético final firmado en enero de 2023. Todas las facturas relativas a la mejora de la eficiencia energética son de fecha posterior.
- Se adjuntan fotos de la placa instalada en el Frontón Labrit, pero no de las obras realizadas.
-Tampoco hemos recibido los Certificados de Fin de Obra.
</t>
  </si>
  <si>
    <t>Carpeta: "Solicitud" 
CEE inicial: "207496_Certificacion Energetica Estado Actual Labrit"
CEE final: "207504_Certificacion Energetica Estado Reformado Labrit"</t>
  </si>
  <si>
    <t>Certificado final obra SCADA (no ha entrado por sede)</t>
  </si>
  <si>
    <t>"06/02/2024 tragsa: No se presenta certificado de finalización de las mejoras
04/03/2024 tragsa: Presenta. Los certificados de finalización de obra presentados son autocertificados denominados informes de ejecución, sin firmar
25/04/2024 tragsa: Presenta informes de finalización (no autocertificados), aunque no visados"</t>
  </si>
  <si>
    <t>343606_JUSTIFICACION_LABRIT_Y_MENDILLORRI</t>
  </si>
  <si>
    <t>26/04/2024 REVISION TRAGSA OK, CON OBSERVACIONES:  Se justifica un gasto en eficiencia menor a la cuantía adjudicada. Se debe a que no se han realizado las medias previstas en la climatización.</t>
  </si>
  <si>
    <t>Polideportivo Trinquete Mendillorri</t>
  </si>
  <si>
    <t xml:space="preserve">•	Polideportivo Trinquete Mendillorri: 108.065,46 €, de los que 67.504,59 € se destinan a Eficiencia energética debiendo justificarse 225.015,31 €, y 40.560,86 € para el resto de los objetivos.
-  El segundo Proyecto ha consistido en la instalación de un sistema de aire acondicionado VRF bomba de calor y cambio a Led de la iluminación, en la instalación Trinquete Mendillorri. Nuevamente se ha redactado un proyecto, para la mejora de la eficiencia energética de la instalación que se ejecutará en una fase posterior. Se ha mejorado asimismo la accesibilidad para personas en silla de ruedas y sordas o invidentes.
- Se presentan Certificados de fin de Obra de las distintas actuaciones. 
- Se presenta Certificado Energético final firmado en enero de 2023.
- No hay fotos de los elementos instalados. Solo de la placa.
</t>
  </si>
  <si>
    <t>Carpeta: "Solicitud" 
CEE inicial: "207514_Certificacion Energetica Estado Actual Mendillorri"
CEE final: "207520_Certificacion Energetica Estado Reformado Mendillorri"</t>
  </si>
  <si>
    <t>"06/02/2024 trasga:  NO, Falta certificado de finalización de la instalación del SCADA
04/03/2024 tragsa: presenta cert fin de obra de scada sin visado. Del resto, los certificados de finalización de obra presentados son autocertificados denominados informes de ejecución, sin firmar
25/04/2024 tragsa: Presenta informes de finalización (no autocertificados, salvo el vestuario), aunque no visados
"</t>
  </si>
  <si>
    <t>26/04/2024 REVISION TRAGSA OK, CON OBSERVACIONES:  Las medidas de eficiencia finalizaron tras la fecha de evento que figura en excel de seguimiento</t>
  </si>
  <si>
    <t>Basauri (Ayuntamiento)</t>
  </si>
  <si>
    <t>Instalación solar fotovoltaica para autoconsumo de 280 W sin excedentes a red Polideportivo Artunduaga</t>
  </si>
  <si>
    <t xml:space="preserve">- En junio se aportó una Memoria sin firma. Hay claramente un error en la misma, al decir que se finalizará la ejecución en septiembre de este año 2023, y a continuación añadir que “la cuarta y última Certificación fue el 21 de mayo de 2021”. Con fecha 28 de diciembre de 2023 se ha remitido un nuevo Modelo firmado el 15 de diciembre.
- Se les concedió un importe total de 80.622,28 € para el objetivo de Eficiencia Energética, teniendo que justificar un gasto de al menos 201.555,70 €. En la memoria consta que a través del Programa de Ayudas a Inversiones en Autoconsumo Eléctrico Renovable del Ente Vasco de la Energía (EVE), han recibido una subvención de 40.000,00 €. Según se expresa en la memoria, se ha realizado una Instalación solar fotovoltaica para autoconsumo de 280 W sin excedentes a red, en el Polideportivo Artunduaga.
- Se remiten facturas y justificantes de su pago, además de un Certificado de la Tesorería en el que se relacionan cuatro facturas pagadas a la empresa GREENING INGENIERIA CIVIL Y AMBIENTAL SL, entre mayo y junio de 2021, por un importe total de 241.555,70 €, con IVA incluido. El 28 de diciembre se han remitido todos los justificantes de pago, junto con 4 certificaciones de obra.
- Al ser una obra finalizada con anterioridad a la convocatoria, los certificados de eficiencia que presentó en solicitud/subsanación sirven para justificar.
- Se adjunta Acta de recepción de las obras de suministro y montaje de la instalación solar fotovoltaica, firmada el 5 de mayo de 2021 por la dirección facultativa y el contratista.
- Se presentan fotos de la placa, instalada en la entrada del Polideportivo, y de las intervenciones realizadas.
- Certificado de haber realizado el evento internacional del 27 al 28 de mayo de 2023 (XXV. Edición del Meeting Paralimpico – Basauriko Probak), que según se dice ha sido aprobada e incluida en el calendario internacional de World Para Athletics, que ejerce como Federación Internacional del Comité Paralímpico Internacional, pero lo firma la gerente de la Asociación de Comerciantes de Basauri.
- Certificado del Secretario General Accidental del Ayuntamiento con visto bueno del Alcalde, en el que se indica que se han cumplido las disposiciones relativas a la adjudicación de los contratos públicos de conformidad con la Ley.
</t>
  </si>
  <si>
    <t>Carpeta: "Solicitud"
CEE inicial: "204927_10 "2015_CEE_016_PoliArtunduaga_firmado Certificado eficiencia energética" 
Carpeta: "Subsanación" 
CEE final: "20230221 Certificado energético Polideportivo Artunduaga"</t>
  </si>
  <si>
    <t>06 Acta recepcion obra</t>
  </si>
  <si>
    <t>"SÍ, ACTA DE RECEPCIÓN
NO PRESENTA CFO VISADO. ES AYUNTAMIENTO"</t>
  </si>
  <si>
    <t>314020_240917_2860654_2022_JUSTIFICACION_PUBLICAS_Memoria</t>
  </si>
  <si>
    <t>05/02/2024 REVISIÓN TRAGSA OK</t>
  </si>
  <si>
    <t>Zaragoza (Ayuntamiento)</t>
  </si>
  <si>
    <t>Mejora energética e iluminación en el Estadio Municipal de Fútbol de La Romareda</t>
  </si>
  <si>
    <t xml:space="preserve">- Modelo JUSTIFICACIÓN bien cumplimentado y firmado, de fecha 16 de febrero de 2023, acompañada del Convenio de Colaboración firmado con la Real Federación Española de Fútbol y el Real Zaragoza SAD, en junio de 2022, con el fin de acometer obras de acondicionamiento en el estadio de La Romareda, propiedad del Ayuntamiento, que tiene cedido su uso al Club. Dichas obras se consideraron necesarias a fin de que el 24 de septiembre de 2022 se pudiera celebrar en dicho estadio un partido de la Selección Española de Fútbol (España-Suiza).
En el citado Convenio se expresa asimismo que según sentencia del Juzgado nº 2 de lo Contencioso-Administrativo de Zaragoza, el Ayuntamiento de esta ciudad, asume la obligación de mantenimiento y renovación de los elementos intrínsecos de la instalación, en los términos de la referida Sentencia.
- No se acompaña Certificado de Eficiencia Energética en este envío, pero los certificados presentados en fases anteriores ya eran los definitivos, dado que se trataba de una actuación finalizada en 2022. Lo que remiten ahora es una memoria de las actuaciones realizadas, acompañada Certificado del Instalador (Arranz, 22 de agosto de 2022), e Informe técnico de la instalación. 
- Certificado de Fin de obra visado por el Colegio de Ingenieros Industriales de Zaragoza el 25 de agosto de 2022. Se adjunta además el registro de la instalación de Alta Tensión en el Departamento de Industria del Gobierno de Aragón (29 de agosto de 2022)
- Se relacionan 6 facturas a nombre del Real Zaragoza SAD de tres empresas diferentes, fechadas entre junio y agosto de 2022, y una sola transferencia bancaria realizada por el Ayuntamiento cuyo destinatario es el Club Real Zaragoza, por un importe de 399.752,00 €, cifra comprometida en el Convenio firmado por ambas entidades.
Se le concedió una subvención de 142.648,44 €, íntegramente para la consecución de una mejora en la eficiencia en Eficiencia Energética, teniendo que justificar por este concepto un mínimo de 475.494,79 €. Al tratarse de un Ayuntamiento, no hay que deducir el IVA, por lo que se supera esta cifra en la inversión total. </t>
  </si>
  <si>
    <t>Carpeta: "Solicitud"
CE Alumbrado inicial y final: "206734_Informe de mejora energética_La Romareda"</t>
  </si>
  <si>
    <t>244621_VISADO_DO_REAL_ZARAGOZA_v2_fdo (fin de obra)</t>
  </si>
  <si>
    <t>244532_a_2860654_2022_Memoria_justificativa</t>
  </si>
  <si>
    <t>Valencia (Ayuntamiento)</t>
  </si>
  <si>
    <t>Mejora eficiencia energética Campos Hockey adscritos Polideportivo Virgen Carmen Betero</t>
  </si>
  <si>
    <t xml:space="preserve">- Se les concedió una subvención total de 55.999,42 € con el objetivo de mejorar la Eficiencia Energética, y teniendo que justificar al menos 159.998,34 €.
- El proyecto ha consistido en la instalación de nuevos proyectores LED de máxima eficiencia energética, con los que se reduce el consumo eléctrico y se consigue una iluminación mejor y más uniforme de los campos de Hockey adscritos al Polideportivo Virgen del Carmen-Beteró.
- Las facturas presentadas tienen fecha de 23 de noviembre de 2023 y se han pagado el 29 de diciembre. Su importe es inferior al exigido como mínimo (159.998,34 €).
- Se adjunta documentación relativa a la declaración de tramitación urgente el 8 de junio de 2023, acordándose la empresa licitadora el 15 de septiembre (IMESAPI S.A.)
- Se presenta Certificado de Eficiencia Energética “posterior” a las actuaciones realizadas (16 de noviembre de 2023).
- También en noviembre de 2023 (el día 2), se firma el Certificado de Fin de Obra, aunque el Acta de Recepción se firmó el 17 de octubre.
- Se ha presentado foto del cartel y de los elementos instalados.
- La Confederación Mundial de Béisbol Softbol, certificó la celebración de la Copa Mundial de Softbol Femenino WBSC 2023 - Fase de grupos, en Valencia, España, del 30 de agosto al 3 de septiembre de 2023, es decir antes de la realización de las mejoras.
</t>
  </si>
  <si>
    <t xml:space="preserve">
Carpeta: "Justificación"
Título: "314523_Justificacion (1)" En este documento indican en la pág. 36 del informe un consumo inicial de 101.562 kw/h y en la pág. 40 un consumo final de 43,581 kw/h, esto va a suponer un ahorro del 57,09%. </t>
  </si>
  <si>
    <t>342652_IMESAPI
314523_Justificacion (1)</t>
  </si>
  <si>
    <t>"la fecha es posterior al 30/09/2023
se presenta informe de IMESAPI donde se informa que los trabajos se realizaron durante el mes de septiembre de 2023"</t>
  </si>
  <si>
    <t>314523_Justificacion (1)</t>
  </si>
  <si>
    <t>04/04/2024 REVISIÓN TRAGSA OK CON OBSERVACIONES: SE OBSERVA QUE EN LA CERTIFICACIÓN FINAL DE OBRA CONSTA UNA FECHA DE INICIO Y FINAL DE OBRA QUE NO SE CORRESPONDE CON LA FECHA QUE CONSTA EN EL INFORME DE IMESAPI. SI SE CONSIDERA COMO VÁLIDA LA FECHA QUE CONSTA EN EL INFORME DE IMESAPI LA OBRA SE HABRÍA REALIZADO EN LOS PLAZOS DE LA CONVOCATORIA. POR OTRO LADO, SE OBSERVA QUE NO SE HA JUSTIFICADO TODO EL IMPORTE A JUSTIFICAR</t>
  </si>
  <si>
    <t>Universidad de Granada</t>
  </si>
  <si>
    <t>Mejora Energéticas y accesibilidad Pabellón 1 Univ. de Granada</t>
  </si>
  <si>
    <t xml:space="preserve">- Se les concedió un importe de 484.982,86 € de los que 302.951,31€ debían destinarse a eficiencia energética, teniendo que justificar al menos 550.820,56 €, y el resto 182.031,55 €, para otros objetivos. No declaran haber recibido otras subvenciones.
- Se han emprendido acciones en la cubierta y ventanas del Pabellón 1 CAD C.U. Fuentenueva para la mejora de eficiencia energética, junto con un cambio del pavimento y una adaptación de los aseos. La última factura o certificación de la empresa DEOGA, que figura en la relación que aparece en la Memoria, no se adjunta (la fecha que se indica es de diciembre a pesar de que la ejecución de las obras debía finalizar el 30 de noviembre). Tampoco se nos han remitido las facturas correspondientes al resto de las empresas.  En todos los casos, faltan los justificantes de pago. Presentados todos por we transfer el 25 de abril de 2024.
- Los Certificados de Eficiencia energética que se presentan son de fechas noviembre de 2022 (marzo 2023) y septiembre de 2023. Se han presentado de nuevo, con firma, el 17 de abril de 2024.
- En relación con las actuaciones en cubierta y ventanas para la mejora de la Eficiencia Energética del edificio del Pabellón 1, se adjuntan Acta de Recepción definitiva y Certificado de fin de Obra. 
- Asimismo, se presenta Acta de Recepción (noviembre de 2021) y Certificado de Fin de Obra de la sustitución y acondicionamiento del Pavimento deportivo del Pabellón 1, firmado el 27 de septiembre de 2022.  
-El 17 de abril han enviado certificado de fin de obra de la instalación de nuevos focos (26 de junio de 2021) y de los nuevos aseos accesibles (11 de febrero de 2022).
- Se adjunta la foto de la placa relativa a la remodelación de cubierta y ventanas, pero no de las obras de mejora de accesibilidad. De los trabajos realizados no se ha adjuntado ninguna imagen. Se han presentado el 11 y 17 de abril de 2024.
</t>
  </si>
  <si>
    <t xml:space="preserve">Carpeta: "Justificación"
CEE inicial y final: "343183_Certificacion_Energetica_Inicial_y_Final_de_Obra_Pabellon_1" </t>
  </si>
  <si>
    <t>343190_Certificado_Final_de_Obra_Mejora_Luminica_Pabellon_1_Fuentenueva_focos
343192_Certificado_Final_de_Obra_Aseos_accesibles_Pabellon_1_Fuentenueva
313050_Acta_de_recepcion_y_certificacion_final_de_obra_Pavimento_Pabellon_1_Fuentenueva (1)</t>
  </si>
  <si>
    <t>LOS CFO DE ILUMINACIÓN Y ASEOS ACCESIBLES SON AUTOCERFICADOS</t>
  </si>
  <si>
    <t>291055_Justificacion_PRIMERA_PARTE_OBRA_PABELLON (3)
291057_Justificacion_SEGUNDA_PARTE_OBRA_PABELLON</t>
  </si>
  <si>
    <t>17/04/2024 REVISIÓN TRAGSA: OK CON OBSERVACIONES: LOS CERTIFICADOS FINALIZACIÓN DE LA ILUMINACIÓN Y DE LOS ASEOS ADAPTADOS SON AUTOCERTIFICADOS</t>
  </si>
  <si>
    <t>Monforte de Lemos (Ayuntamiento)</t>
  </si>
  <si>
    <t>Reforma Pabellón Polideportivo de La Pinguela, Monforte de Lemos</t>
  </si>
  <si>
    <t xml:space="preserve">- Modelo JUSTIFICACIÓN bien cumplimentado y firmado, con fecha 14 de diciembre de 2023, en la que se incluyen fotos de los carteles de obra y de las placas instaladas en dos ubicaciones diferentes.
- Se le concedió un importe de 1.984.462,24 €, divido en 1.151.823,63 € para el objetivo de Eficiencia Energética, teniendo que justificar al menos 2.559.608,06 €, y 832.638,61 € para objetivos de sostenibilidad y accesibilidad. No declaran haber recibido otras subvenciones para estas mismas actuaciones. 
- En la Memoria se describe la reforma pabellón polideportivo de La Pinguela, que ha consistido en la mejora de su aislamiento térmico y el aumento de la superficie interior destinada a gradas, mejorando también la accesibilidad. Las obras realizadas se concretan en:
•	Ampliación y mejora de gradas
•Adecuación de instalaciones y vestuarios
•Instalaciones anexas de entrenamiento
•Accesibilidad
•Eficiencia energética del sistema de iluminación
•Construcción, ampliación, adaptación y mejora de las instalaciones
 -Se relacionan siete facturas de la UTE POLIDEPORTIVO MONFORTE XESTION AMBIENTAL DE CONTRATAS, correspondientes a los meses de junio a septiembre de 2023, y que suman un importe total, IVA incluido, de 3.708.051,58 €. Se adjuntan los justificantes de pago de todas ellas. A las facturas se les adjunta el detalle de los distintos trabajos y materiales, pero no se ha separado el coste de las distintas actuaciones.
- Se presenta Certificado Energético final firmado el 25 de septiembre de 2023, posterior a la fecha de todas facturas. También se adjunta el anterior, de enero del mismo año.
-	El Acta de Recepción de la obra que se adjunta se firmó el 17 de octubre de 2023.
- Se adjuntan fotos de las instalaciones en general, más que de los elementos nuevos. Se incluyen las de las placas.
</t>
  </si>
  <si>
    <t>Carpeta: "Solicitud"
CEE inicial: "205543_Certificación_energética_actual_y_despues_de_la_obra" 
Carpeta: "Justificación"
CEE final: "308623_CERTIFICADOS_EFICIENCIA_ENERGETICA"</t>
  </si>
  <si>
    <t>308619_ACTA_FIN_DE_OBRA_COMPLETA</t>
  </si>
  <si>
    <t>"SÍ, ACTA DE RECEPCIÓN DE LA OBRA COMPLETA
NO PRESENTA CFO VISADO. ES AYUNTAMIENTO"</t>
  </si>
  <si>
    <t>308607_JUSTIFICACION_OBRA_REFORMA_PABELLON_A_PINGUELA_COMPLETO_compressed
308613_MEMORIA_JUSTIFICATIVA_OBRA_P_PINGUELA_FDA</t>
  </si>
  <si>
    <t>30/01/2024: REVISIÓN TRAGSA OK</t>
  </si>
  <si>
    <t>León (Ayuntamiento)</t>
  </si>
  <si>
    <t>Palacio de los Deportes de León</t>
  </si>
  <si>
    <t xml:space="preserve">-  Modelo JUSTIFICACIÓN bien cumplimentado, y firmado el 27 de diciembre de 2023. 
- Se le concedió un importe de 1.322.731,59 €, debiéndose destinar 826.262,73 € a mejorar la eficiencia energética, teniendo que justificar al menos 2.360.750,67 €, y el resto, 496.468,85 € 
a mejoras de accesibilidad y sostenibilidad. No declaran haber recibido otras subvenciones.
- En el Palacio de los Deportes de León, las obras para mejorar la Eficiencia Energética han consistido en la mejora de la envolvente y, por tanto, del aislamiento (cubierta, nueva fachada, nuevas ventanas), además de la instalación de un sistema de aerotermia para ACS, recuperadores de calor en vestuarios y sustitución de las lámparas por LED.
- En lo relativo a la accesibilidad, se ha hecho universal, mediante la instalación de rampas y aseos adaptados. 
- Se han presentado facturas correspondientes a los distintos certificados de la obra integral, que vienen acompañados del detalle de los trabajos realizados.
- Los Certificados de eficiencia Energética son de enero de 2023 (anterior) y de diciembre de ese mismo año (posterior a la reforma).
- El certificado de Fin de Obra está firmado por la Secretaria del Ayuntamiento el 22 de diciembre de 2023 (se les concedió prórroga para la realización de las obras), aunque el Acta de Recepción firmada por los arquitectos, contratista e interventor se firmó el 26 de diciembre.
- Hay fotos del cartel y de la placa, pero no de los trabajos realizados.
</t>
  </si>
  <si>
    <t xml:space="preserve"> Carpeta: "Justificación"
CEE inicial: "313213_Certif_eficienc_energatica_edificio_existente_ANTES_DE_LAS_OBRAS"
CEE final: "313219_Certif_eficienc_energatica_edificio_rehabilitado_DESPUES_DE_LAS_OBRAS"</t>
  </si>
  <si>
    <t>313833_2023_11_30_Acta_de_recepcion_parcial_Palacio_Deportes_COMPLETA</t>
  </si>
  <si>
    <t>"SÍ, ACTA DE RECEPCION. TENIA AMPLIACION DE PLAZO
NO PRESENTA CFO VISADO. ES AYUNTAMIENTO"</t>
  </si>
  <si>
    <t>313817_MEMORIA_JUSTIFICATIVA_PALACIO_DEPORTES_LEON_FIRMADA</t>
  </si>
  <si>
    <t>05/02/2024 REVISIÓN TRAGSA OK; CON OBSERVACIONES: no ha justificado el importe total concedido por eficiencia energética</t>
  </si>
  <si>
    <t>Santomera (Ayuntamiento)</t>
  </si>
  <si>
    <t>Rehabilitación de la piscina municipal de Santomera</t>
  </si>
  <si>
    <t xml:space="preserve">-  Modelo JUSTIFICACIÓN bien cumplimentado y firmado el 13 de noviembre de 2023. 
- Se le concedió un importe de 341.344,15 €, para mejorar la eficiencia energética, teniendo que justificar al menos 758.542,55 €. Han recibido una subvención procedente del IDEA (fondos FEDER), por un importe de 793.760,00 €.
- Se ha llevado a cabo la remodelación de la piscina municipal de Santomera, mediante tres actuaciones:
•	División del vaso de la piscina
•	Rehabilitación energética de la envolvente térmica
•	Instalación de caldera de biomasa y energía fotovoltaica.
- Se han presentado facturas correspondientes a los distintos certificados de la obra y sus justificantes de pago.
- El Certificados de eficiencia Energética es de diciembre de 2022, posterior a la reforma, dado que se llevó a cabo entre 2020 y julio de 2022.
- Los Certificado de Fin de Obra están firmados en noviembre de 2020 (envolvente térmica), el 1 de diciembre de 2020 (caldera y fotovoltaica), y el 17 de abril de 2022 (división del vaso).
- Hay fotos de los trabajos realizados y de la placa.
</t>
  </si>
  <si>
    <t>Carpeta: "Solicitud" 
CEE inicial: "207342_Memorias"
CEE final: "207342_Memorias"</t>
  </si>
  <si>
    <t>"SÍ, CFO
NO VISADO. ES AYUNTAMIENTO"</t>
  </si>
  <si>
    <t>Memoria_Actuacion_Justificativa_03453_28627_35
308610_Doc_Justificativa_completa</t>
  </si>
  <si>
    <t>Burlada (Ayuntamiento)</t>
  </si>
  <si>
    <t>Reforma, ampliación y mejora del Polideportivo Elizgibela</t>
  </si>
  <si>
    <t>En materia de accesibilidad, evacuación y eficiencia energética:
a) Adaptación al CTE DB-SI con la construcción de una nueva escalera de evacuación y el posterior forjado del hueco dejado por la antigua escalera que se derribó previamente;
b) Mejora de la accesibilidad al edificio CTA DB-SUA con la ampliación de las aceras frente al edificio y creación de acceso accesible al edificio y mejora del pavimento interior en el acceso a los vestuarios;
c) Mejoras de la envolvente térmica y estanqueidad CTE DB-HE y HS, con el trasdosado con aislamiento del pabellón de gimnasia en fachadas y cubierta, y el arreglo e impermeabilización de terrazas y canalones del polideportivo.
Reforma y ampliación:
1. Instalación y adecuación de la superficie donde se realice la acción deportiva, tanto para entrenamiento como para competición.
2. Adecuación de instalaciones y vestuarios.
3. Instalaciones anexas de entrenamiento y/o formación de deportistas, gimnasio y salas destinadas a la formación.
4. Accesibilidad.
5. Instalación de Megafonía.
6. Mejoras en la eficiencia energética del sistema de iluminación.
7. Construcción, ampliación, adaptación y mejoras de las instalaciones, consiguiendo una mejora en la calidad de la competición y coadyuve en la consecución de los objetivos de transición ecológica, digitalización, igualdad e inclusión y accesibilidad.</t>
  </si>
  <si>
    <t>Carpeta: "Solicitud"
CEE inicial y final: "208303_Certificados eficiencia 2 proyectos Burlada"</t>
  </si>
  <si>
    <t>287192_CerFinClimaGAsELIZGIBELA_20220201_firma FIN DE OBRA</t>
  </si>
  <si>
    <t>287119_2860654_2022.__JUSTIFICACION_AYO_BURLADA (MEMORIA)</t>
  </si>
  <si>
    <t>19/12/2023 REVISIÓN TRAGSA OK</t>
  </si>
  <si>
    <t>La Nucia (Ayuntamiento)</t>
  </si>
  <si>
    <t>Mejora de la eficiencia energética del Estadio Olímpico Camilo Cano de la Nucía y sus espacios adyacentes</t>
  </si>
  <si>
    <t>- MEJORA ENERGÉTICA Y SOSTENIBILIDAD: la actuación mejora la eficiencia energética del conjunto deportivo
edificado ya construido, planteando junto a su mejora energética la reducción del consumo del mismo acogiéndose
a las siguientes líneas subvencionables marcadas dentro de la documentación, en los siguientes puntos:
1_Implementación de pérgolas solares:
2_Actualización de iluminación en complejo deportivo:
3_Mejora Eficiencia Energética edificio existente Estadio Olímpico
- MEJORA DE ACCESIBILIDAD: la actuación mejora la accesibilidad del conjunto, centrándose en la adaptación de
los accesos a los requerimientos actuales.
1_Automatización de las puertas de acceso a los recintos</t>
  </si>
  <si>
    <t>Carpeta: "Subsanación"
CEE inicial: Título: "217656_CEE_estado_actual_no_cumple_2"
CEE final: Título: "217661_CEE_propuesta_si_cumple_2"</t>
  </si>
  <si>
    <t>"SÍ, ACTAS DE RECEPCIÓN Y CFO
NO PRESENTA CFO VISADO. ES AYUNTAMIENTO"</t>
  </si>
  <si>
    <t>29/02/2024 REVISIÓN TRAGSA OK</t>
  </si>
  <si>
    <t>San Javier (Ayuntamiento)</t>
  </si>
  <si>
    <t>Gimnasio polideportivo San Javier</t>
  </si>
  <si>
    <t>Actuación 3: Gimnasio polideportivo de San Javier.
En esta actuación se ha sustituido el gimnasio existente por una nueva construcción dotada de nuevos aislamientos, calderas a gas, placas solares y elementos de climatización eficientes.
Dentro de esta actuación se han producido 3 contratos:
Contrato inicial de construcción con la empresa SERVIMAR 2008 SLU, donde por incumplimiento de contrato se abandonó la obra. El gasto incurrido en este contrato es de 543.921,11 € I.V.A. incluido
Contrato de climatización con la empresa CLIMATIZACION VENTILACION E INGENIERIA SL con la aportación de calefacción y aire acondicionado al edificio. El gasto incurrido en este contrato es de 58.540,57 € I.V.A. incluido.
Contrato de terminación de las obras pendientes para la terminación del gimnasio con la empresa MOTIAN ANDALUCIA SL, encargada de terminar completamente en edificio. El gasto incurrido en este contrato es de 254.837,15 € I.V.A. incluido.
El medio de comprobación del cumplimiento es mediante Certifiación Energética final, comprobando que mejora en mas de un 30 %.</t>
  </si>
  <si>
    <t>Carpeta Justificación CERTIFICADO FINAL DE OBRA GIMNASIO</t>
  </si>
  <si>
    <t>Vestuarios y graderío campo de fútbol de La Ribera</t>
  </si>
  <si>
    <t>Actuación 2: Vestuarios y graderío Campo de Fútbol de La Ribera.
En esta actuación se ha procedido a la sustitución de unos vestuarios prefabricados junto a unas gradas portátiles por la obra de una graderío de obra con vestuarios y almacenes bajo grada, dotándolos de placas solares. El gasto incurrido en esta partida es de 419.885,45 € I.V.A. incluido.
El medio de comprobación del cumplimiento es mediante Certifiación Energética final, comprobando que mejora en mas de un 30 %.</t>
  </si>
  <si>
    <t>Carpeta: "Solicitud" 
CEE inicial:"1 Eficiencia Energetica Campo Fútbol La Ribera"
CEE final: Entregan nuevo CEE final, cojo los datos de ahí.</t>
  </si>
  <si>
    <t>ACTA DE RECEPCION FIRMADA VESTUARIOS
CERTIFICADO FINAL DE OBRA VESTUARIOS</t>
  </si>
  <si>
    <t>"SÍ, Acta de recepción de cubierta, finalización 30/09/2020
acta de recpcion mejoras de iluminación 23/10/2020
NO PRESENTA CFO VISADO. ES AYUNTAMIENTO"</t>
  </si>
  <si>
    <t>328972_0._JUSTIFICACION_AYUNTAMIENTO_DE_SAN_JAVIER_EVENTOS_INT._(1)
306961_MEMORIA_JUSTIFICATIVA_COMPLETA</t>
  </si>
  <si>
    <t>14/02/2024 REVISIÓN TRAGSA OK</t>
  </si>
  <si>
    <t>Pabellón deportivo: cubiertas, calderas y luminarias</t>
  </si>
  <si>
    <t>Actuación 1: Pabellón Deportivo, calderas y luminarias.
En esta actuación se han realizado 3 subacuaciones:
Reparación del techo existente consistente en la instalación de un nuevo techo sobre el existente con aislante entre ambos techos para mejorar el aislamiento térmico. El gasto incurrido en esta partida es de 150.207,19 € I.V.A. incluido.
Sustitución de todas las luminarias existentes por las de tecnología Led, incluyendo sistema de encendido y apagado remoto del campo de juego. El gasto incurrido en esta partida es de 48.733,24€ I.V.A. incluido.
Sustitución de las calderas de agua caliente de gasoil por calderas de gas natural.
El medio de comprobación del cumplimiento es la certificación energética final obtenida respecto a la inicial, que supera en un 30% de mejora.</t>
  </si>
  <si>
    <t xml:space="preserve">Carpeta: "Solicitud"
CEE inicial y final: "1 Certificación Energetica Pabellón San Javier" </t>
  </si>
  <si>
    <t>ACTA DE RECEPCION CUBIERTA
ACTA RECEPCION LUMINARIA</t>
  </si>
  <si>
    <t>"SÍ, CFO Y ACTA DE RECEPCION
NO VISADO. ES AYUNTAMIENTO"</t>
  </si>
  <si>
    <t>14/02/2024 REVISIÓN TRAGSA (la situación final se refiere a una cosntrucción distinta de la inicial)
17/05/2024 REVISIÓN TRAGSA OK</t>
  </si>
  <si>
    <t>Sant Sadurní D´Anoia (Ajuntament)</t>
  </si>
  <si>
    <t xml:space="preserve">Adecuación del pabellón olímpico de la calle Josep Rovira
</t>
  </si>
  <si>
    <t xml:space="preserve">- Se presenta Modelo JUSTIFICACIÓN bien cumplimentado y firmado, con fecha 29 de enero de 2024.
- Se les concedió una subvención por importe de 81.004,45 € para la mejora de Eficiencia Energética, teniendo que justificar al menos 202.511,12 €. Han recibido de la Diputación de Barcelona en septiembre de 2021, una subvención de 550.000 €.
- Se ha llevado a cabo la adecuación del Pabellón Olímpico de la Calle Josep Rovira, que ha consistido en la sustitución integral de la cubierta, al ser de fibrocemento. Se ha aprovechado esta sustitución para realizar una serie de mejoras (lucernarios), además de reforzar la estructura e instalar placas fotovoltaicas. 
-En lugar de facturas, se presentan Certificados del propio ayuntamiento, al igual que para justificar los pagos. No se explica el detalle de dichas certificaciones
- El certificado de fin de obra de la instalación fotovoltaica es de fecha 28 de septiembre de 2023.
- El fin de obra del pabellón es de marzo de 2021. En él se describen los trabajos realizados.
- El Certificado de Eficiencia Energética que se presenta es de enero de 2023. El 6 y 7 marzo se han recibido.
- Solo hay fotos del cartel, que está instalado en el exterior. El 6 y 7 marzo se han recibido.
</t>
  </si>
  <si>
    <t>Carpeta: "Subsanación"
CEE inicial: "220248_certificado_PAVELLO_ATENEU_signed_(1)"
CEE final: "220250_certificado_PAVELLO_ATENEU_ESTAT_PROJECTE_signed"</t>
  </si>
  <si>
    <t>311524_12_URB15I02Y_Certificat_final_d'obra_pavello_ateneu
311527_13_URB15I0MT_Acte_recpcio_obres_ateneu_pavello
311534_14_URB17I246_certificat_final_de_les_obres_fotovoltaica
311539_15_URB17I245_Certificat_final_obra_solar_tradex_fotovoltaica</t>
  </si>
  <si>
    <t>"SÍ, CFO (INDICAN TAMBIÉN EL FIN DE OBRA DE LA FOTOVOLTAICA, PERO ESA MEDIDA ERA DE OTRO PROYECTO)
NO PRESENTA CFO VISADO. ES AYUNTAMIENTO"</t>
  </si>
  <si>
    <t>326899_2860654_2022._MODELO_JUSTIFICACION_PUBLICAS</t>
  </si>
  <si>
    <t>07/03/2024 REVISIÓN TRAGSA OK, CON OBSERVACIONES: Se indica una subvención o ingreso que no sé si es compatible con la ayuda (550.000 diputación Barcelona)</t>
  </si>
  <si>
    <t>Quintanar de la Orden (Ayuntamiento)</t>
  </si>
  <si>
    <t>Modernización Instalaciones Deportivas Complejo Polideportivo Fred Galiana</t>
  </si>
  <si>
    <t>REINTEGRO PENDIENTE</t>
  </si>
  <si>
    <t>Carpeta: "Solicitud"
CEE inicial y final: "208456_CERTIFICACION ENERGETICA"</t>
  </si>
  <si>
    <t>reintegro</t>
  </si>
  <si>
    <t>Breve descripción de la actuación</t>
  </si>
  <si>
    <r>
      <t xml:space="preserve">No justifica 30%. 
</t>
    </r>
    <r>
      <rPr>
        <sz val="11"/>
        <color rgb="FFFF0000"/>
        <rFont val="Caladea"/>
        <family val="1"/>
      </rPr>
      <t>Carpeta" Solicitud" CEE inicial "1. Certificación Gimnasio"
Carpeta "Justificación" "GIMNASIO"  CEE final "CERTIFICADO EFICIENCIA ENERGÉTICA FINAL"</t>
    </r>
    <r>
      <rPr>
        <b/>
        <sz val="11"/>
        <color rgb="FFFF0000"/>
        <rFont val="Caladea"/>
        <family val="1"/>
      </rPr>
      <t xml:space="preserve">
</t>
    </r>
  </si>
  <si>
    <t>sin visto bueno en justificación</t>
  </si>
  <si>
    <t>Mejora de eficiencia energética (renovación completa de la envolvente en fachadas, cubiertas, carpinterías exteriores, etc., instalación de equipos de alta eficiencia para climatización, ACS, ventilación e iluminación) y de la accesibilidad (rampas, ascensores, aseos accesibles, más plazas adaptadas en gradas).</t>
  </si>
  <si>
    <t xml:space="preserve">Instalación de placas fotovoltaicas, mejoras en la accesibilidad interior y exterior de la instalación (automatización y sustitución de los accesos, adecuación de viales, eliminación de barreras, asfaltado y señalización de los accesos). </t>
  </si>
  <si>
    <t xml:space="preserve">Instalación solar fotovoltaica, renovación de ventanas y del alumbrado del parking. Mejoras en la accesibilidad y sostenibilidad consistentes en nueva megafonía, rampas, ensanchamiento y alisado de pasillos. </t>
  </si>
  <si>
    <t xml:space="preserve">Instalación de placas fotovoltaicas, iluminación LED en la piscina, tornos adaptados y puertas automáticas para acceso. Cobertores térmicos en las piscinas. Sistema Digital informativo. 
</t>
  </si>
  <si>
    <t xml:space="preserve"> Mejora de la envolvente (cubierta, nuevas puertas y ventanas) y de la iluminación (sustitución por LED) en el “Palau D’Esports. Mejoras de accesibilidad en los distintos espacios de la instalación. </t>
  </si>
  <si>
    <t>Mejoras en la eficiencia energética del sistema de iluminación. Ampliación y mejora de gradas. Accesibilidad (aseos adaptados).</t>
  </si>
  <si>
    <t>Cambio del alumbrado e instalación de placas fotovoltaicas.</t>
  </si>
  <si>
    <t xml:space="preserve">Renovación del alumbrado deportivo de los campos 1, 3 y 6. Instalación fotovoltaica para autoconsumo. Sistema de recuperación de agua de riego y lluvia. </t>
  </si>
  <si>
    <t>Instalación de placas fotovoltaicas, sustitución iluminación interior y exterior, climatización. Obras de accesibilidad (control de acceso, silla acceso piscina, monitor digital, postes insonorización).</t>
  </si>
  <si>
    <t>Cambios de iluminación y de climatización. Instalación de nuevas puertas.</t>
  </si>
  <si>
    <t>Instalación de proyectores LED.</t>
  </si>
  <si>
    <t>Instalación de placas fotovoltaicas en edificio y cambio de iluminación interior y exterior por focos LED.</t>
  </si>
  <si>
    <t>Iluminación LED de los dos campos de Hockey.</t>
  </si>
  <si>
    <t>Instalación de 165 luminarias de tecnología LED de bajo consumo.</t>
  </si>
  <si>
    <t>Instalación de placas fotovoltaicas para autoconsumo.</t>
  </si>
  <si>
    <t xml:space="preserve">Sustitución cubierta retráctil. Mejoras de eficiencia energética en la calefacción, renovación de aire, ACS, calentamiento de piscinas, iluminación y sistema de tratamiento del agua. Instalación de ascensor accesible, punto de atención accesible, itinerario accesible, bucle de inducción magnética. Anulación zona spa y reconversión a vestidores accesibles. Gradas adaptadas.                                                                     </t>
  </si>
  <si>
    <t xml:space="preserve">Adecuación de la Nave del Club Náutico de Puerto Sherry, mejorando sus condiciones de eficiencia, reforzando la estructura y dotándola de una cubrición y cerramiento ligero en fachada. Instalación de vestuarios, duchas, aseos y una nueva compartimentación de usos anexos necesarios. </t>
  </si>
  <si>
    <t>Instalación de nuevos sistemas de climatización y ventilación para mejora de  la eficiencia energética. Construcción de nuevos vestuarios en el edificio B, suprimiendose las barreras de accesibilidad mediante rampas para el acceso a duchas y vestuarios, y habilitándose aseos accesibles.</t>
  </si>
  <si>
    <t>Cambio de iluminación a tecnología LED de toda la instalación. Redacción de proyecto para la mejora de la eficiencia energética y la descarbonización del frontón. Instalación de bucles magnéticos para la accesibilidad de personas sordas, de alarmas visuales en baños para personas sordas, adaptación de la zona de taquilla/recepción haciéndola accesible para personas en silla de ruedas, instalación de bandas de señalización en tramos de inicio y final de escaleras para personas invidentes.</t>
  </si>
  <si>
    <t>Remodelación de la piscina municipal de Santomera, mediante tres intervenciones: 	División del vaso de la piscina, 	Rehabilitación energética de la envolvente térmica e 	Instalación de caldera de biomasa y energía fotovoltaica.</t>
  </si>
  <si>
    <t>Intervenciones en materia de accesibilidad, evacuación y eficiencia energética: Nueva escalera de evacuación y el posterior forjado del hueco dejado por la antigua escalera que se derribó previamente. Mejora de la accesibilidad con la ampliación de las aceras frente al edificio y creación de acceso accesible al edificio y mejora del pavimento interior en el acceso a los vestuarios. Mejoras de la envolvente térmica y estanqueidad, con el trasdosado con aislamiento del pabellón de gimnasia en fachadas y cubierta, y el arreglo e impermeabilización de terrazas y canalones del polideportivo. Mejoras en la eficiencia energética del sistema de iluminación.</t>
  </si>
  <si>
    <t xml:space="preserve">Sustitución integral de la cubierta, que era de fibrocemento. Mejoras en la cubierta: lucernarios, reforzar la estructura e instalar placas fotovoltaicas. </t>
  </si>
  <si>
    <t>Intervenciones para la mejora de la eficiencia energética del conjunto deportivo: Implementación de pérgolas solares. Actualización de iluminación en complejo deportivo. Mejora Eficiencia Energética edificio existente Estadio Olímpico.
Intervenciones para la mejora de la accesibilidad del conjunto deportivo: Automatización de las puertas de acceso a los recintos.</t>
  </si>
  <si>
    <t xml:space="preserve">Cambio de alumbrado y actuaciones de mejora de la accesibilidad del estadio (ascensores, escaleras mecánicas, salvaescaleras, rampas, etc.)
</t>
  </si>
  <si>
    <t xml:space="preserve">Instalación fotovoltaica realizada en dos fases, la primera en 2020 y la segunda finalizada en septiembre de 2023. </t>
  </si>
  <si>
    <t>Nueva iluminación eficiente en canchas de tenis, accesos y parking.</t>
  </si>
  <si>
    <t>Rehabilitación de cubierta y cambio de carpinterías y vidrios en un edificio social, instalación de placas fotovoltaicas en la cubierta del pabellón y sustitución de las luminarias de pistas de pádel.  Mejoras de accesibilidad con el vallado de las pistas.</t>
  </si>
  <si>
    <t xml:space="preserve">Instalación de placas fotovoltaicas e iluminación LED en pistas de tenis. Mejoras accesibilidad en gradas, marcador digital y megafonía. 
</t>
  </si>
  <si>
    <t>Instalación fotovoltaica, instalación de producción de calor y cobertores de piscinas.</t>
  </si>
  <si>
    <t>Sustitución de las calderas de gas por bombas de calor y deshumectación de las piscinas.</t>
  </si>
  <si>
    <t>Sustitución de la cubierta de la piscina. Sustitución de las calderas de gas por bombas de calor y deshumectación de las piscinas.</t>
  </si>
  <si>
    <t>Optimización del alumbrado exterior del campo de fútbol "Camp Vell".</t>
  </si>
  <si>
    <t>Renovación del alumbrado exterior e interior de las instalaciones del Club.</t>
  </si>
  <si>
    <t xml:space="preserve">Mejora de la eficiencia energética de las instalaciones del Parc Olímpic del Segre con las siguientes intervenciones: 	Instalación de una bomba de calor hidrotérmica. Mejora de la envolvente térmica.  </t>
  </si>
  <si>
    <t>Instalación de un sistema de aire acondicionado VRF bomba de calor y cambio a Led de la iluminación, en la instalación Trinquete Mendillorri. Redacción de un proyecto para la mejora de la eficiencia energética de la instalación. Mejora de la accesibilidad para personas en silla de ruedas y sordas o invidentes.</t>
  </si>
  <si>
    <t xml:space="preserve">Instalación sistema fotovoltaico. Bomba de calor y climatización independiente de camerinos. Sustitución de iluminación deportiva en la pista y en las zonas comunes del recinto por lumiinarias LED. Dotación de accesibilidad a través de varias actuaciones (parada ascensor, ampliación escaleras, suelo antideslizante, aseo accesible, ancho de puertas). Renovación de los módulos LED en los banners del acceso. Adecuación del espacio destinado a “taquillas” para su uso por cualquier Persona con Movilidad Reducida. Accesibilidad de los palcos de la calle Goya. </t>
  </si>
  <si>
    <t>Instalación de placas fotovoltaicas en las cubiertas de los edificios pertenecientes al Club. Cambio de alumbrado en las pistas de tenis y de padel. Rehabilitación energética de las instalaciones “El Jardín de Somontes”, sustituyendose las luminarias por LED e  instalandose detectores de presencia. Mejoras de fontanería para optimizar el uso de agua. Renovación del césped artificial en las pistas existentes.</t>
  </si>
  <si>
    <t>Sustitución de la iluminación existente por LED.</t>
  </si>
  <si>
    <t>Instalación de nuevos proyectores LED de máxima eficiencia energética, con los que se reduce el consumo eléctrico y se consigue una iluminación mejor y más uniforme en un campo de Hockey adscrito al Polideportivo Virgen del Carmen-Beteró.</t>
  </si>
  <si>
    <t xml:space="preserve">Instalación de paneles fotovoltaicos. Instalación de Bombas de calor para aerotermia. Mejora de la accesibilidad: Renovación completa del Sistema de Accesos a todas las sedes e instalaciones del Club. Nuevos cronómetros y marcadores. Nuevo gestor documental. Política de papel cero en todas las tareas administrativas. </t>
  </si>
  <si>
    <t xml:space="preserve">Rehabilitación de baños y vestuarios, mejora de piscina, cambio de luminarias y ampliación de la base de regatas. </t>
  </si>
  <si>
    <t xml:space="preserve">Acciones en la cubierta y ventanas del Pabellón 1 CAD C.U. Fuentenueva para la mejora de eficiencia energética. Cambio de iluminación. Aseos adaptados. </t>
  </si>
  <si>
    <t xml:space="preserve">Cambio de la iluminación en el exterior, instalando tecnología LED. Sustitución de la bomba de calor para producción de agua caliente y fría. Instalación fotovoltaica en la cubierta del edificio Wellness Center.
Instalación de variadores de frecuencia en bombas de filtración y calentamiento de piscinas. Instalación de variadores de frecuencia en bombas de riego. Sistema de control centralizado, monitorizado y gestión energética BMS. Sistema de monitorización de consumos. Iluminación interior. Instalación de arrancadores estáticos en bombas de pozo. Implantación de ISO 50.001 
</t>
  </si>
  <si>
    <t>Mejora de la iluminación en el Estadio Municipal de Fútbol de La Romareda</t>
  </si>
  <si>
    <t>Reforma pabellón polideportivo de La Pinguela mediante la mejora de su aislamiento térmico y mejorando también la accesibilidad. Las obras realizadas se concretan en: 	Ampliación y mejora de gradas. Adecuación de instalaciones y vestuarios. Instalaciones anexas de entrenamiento. Accesibilidad. Eficiencia energética del sistema de iluminación. Construcción, ampliación, adaptación y mejora de las instalaciones.</t>
  </si>
  <si>
    <t>Renovación y mejora de instalaciones térmicas. Reforma de grada de piscina 25m. Elevador hidráulico. Renovación sistema de megafonía, video marcador y sistema de cartelería digital.</t>
  </si>
  <si>
    <t>Instalación de unidades autónomas de climatización, sistema aire-aire multi-split con cassettes y de pared. Sistema de aerotermia con bomba de calor aire-agua que también se usa para generar ACS en vestuarios. Instalación de un sistema solar fotovoltaico en la cubierta del edificio social. Iluminación de las pistas de tenis con tecnología LED. Mejora de accesibilidad con un nuevo pavimento exterior en el aparcamiento,un ascensor y una plataforma salva escaleras.</t>
  </si>
  <si>
    <t>Instalación de nuevos equipos de aire acondicionado. Sustitución de luminarias por otras más eficientes energéticamente. Renovación instalaciones de suministro de agua.</t>
  </si>
  <si>
    <t>Instalación de climatización. Instalación de bombas de aguas residuales. Vestuarios y baños adaptados. Ascensor.</t>
  </si>
  <si>
    <t>Sustitución de unos vestuarios prefabricados junto a unas gradas portátiles por un graderío con vestuarios y almacenes bajo grada, dotándolos de placas solares.</t>
  </si>
  <si>
    <t xml:space="preserve">Intervenciones para la mejora de la eficiencia energética del pabellón: Reparación del techo existente mediante la instalación de un nuevo techo sobre el existente, con aislante entre ambos techos, para mejorar el aislamiento térmico. Sustitución de todas las luminarias existentes por otras de tecnología LED, incluyendo sistema de encendido y apagado remoto del campo de juego. </t>
  </si>
  <si>
    <t xml:space="preserve">Instalación solar híbrida, formada por 1001 paneles solares híbridos, para climatización de una piscina exterior de 33x25m, una piscina exterior infantil, una piscina interior y para la producción de ACS en los vestuarios. </t>
  </si>
  <si>
    <t>Instalación de 325 placas fotovoltaicas en la cubierta de la piscina principal más dos inversores solares. Incorporación en vestuarios de sistemas de iluminación LED con sensores de movimiento. Mejoras de accesibilidad consistentes en la creación de nuevos espacios para medicina, fisioterapia y prensa sin barreras arquitectónicas y con iluminación LED y sensores.</t>
  </si>
  <si>
    <t xml:space="preserve">Instalación de Iluminación LEDS de Pistas de tenis y pádel. Instalación de producción de Agua Caliente Sanitaria mediante instalación de 4 unidades de aerotermia. Instalación fotovoltaica de 20 kWp. </t>
  </si>
  <si>
    <t>Instalación de placas fotovoltaicas en la instalación deportiva 2LLACS.</t>
  </si>
  <si>
    <t>Cambio del Sistema de Climatización, ACS y Ventilación del resto del Club. Mejora de la accesibilidad y la sostenibilidad: ampliación de baños y aparcamientos, nuevas puertas. Instalación de césped artificial para reducir el consumo de agua.</t>
  </si>
  <si>
    <t xml:space="preserve">Instalación de una planta solar fotovoltaica y de una planta de Biomasa. </t>
  </si>
  <si>
    <t>Instalación fotovoltaica en cubierta del edificio principal y sobre una pérgola junto a piscina  exterior.</t>
  </si>
  <si>
    <t>Renovación de pavimentos y mejora de la accesibilidad de la pista de atletismo del polideportivo de Zorroza, edificio de vestuarios, y mejoras de eficiencia energética en las instalaciones de la pista (edificio de graderío y exterior).</t>
  </si>
  <si>
    <t xml:space="preserve">Mejora del aislamiento de la envolvente (cubierta, fachada, ventanas). Instalación de un sistema de aerotermia para ACS, recuperadores de calor en vestuarios y sustitución de las lámparas por LED. En lo relativo a la accesibilidad, instalación de rampas y aseos adaptados. 
</t>
  </si>
  <si>
    <t>Cambio de los focos por LED,  instalación de placas fotovoltaicas y mejoras de eficiencia energética en habitaciones existentes (caldera de pellets, mejora de envolvente e instalación solar fotovoltaica)</t>
  </si>
  <si>
    <t>Mejora de la eficiencia energética en gimnasio del parque deportivo de La Zapateira (nuevas luminarias, domótica y aerotermias)</t>
  </si>
  <si>
    <t>Rehabilitación energética de los espacios de hospotalidad (Zona Hospitality) 1 y 3, incluyendo renovación del sistema de ventilación.</t>
  </si>
  <si>
    <t>Rehabilitación energética del paddock del circuito de Barcelona - Catalunya, incluyendo la renovación de alumbrado público.</t>
  </si>
  <si>
    <t>Mejora de la accesibilidad, sostenibilidad (incluyendo adecuación estructural) y eficiencia energética de la Escuela de vela, barracones y caseta de vigilancia, de los vestuarios del club social así como de la Taberna infantil (sustitución de carpinterías, sustitución de cubiertas de fibrocemento, mejora de aislamiento, instalación de calefacción con bomba de calor, señalización en braille, instalación de rampas y recorrido accesibles y reforma de aseos y vestuarios).</t>
  </si>
  <si>
    <t>Rehabilitación energética de Sala de encuentro juvenil, sustitución de luminarias en Zona de varadero y preparación, nuevo depósito de ACS en Vestuario infantil, sustitución de equipo de aire acondicionado en Sala del comité de mediciones y en Oficina comité de regatas.</t>
  </si>
  <si>
    <t>Instalación de paneles de energía solar para autoconsumo. Sustitución de 427 luminarias por tecnología LED. Nuevo césped artificial y nuevos accesos que mejoran la visibilidad y permiten acceso a personas con capacidad reducida de movimientos.</t>
  </si>
  <si>
    <t>Instalación fotovoltaica. Aerotermia. Mejora de sostenibilidad y accesibilidad.</t>
  </si>
  <si>
    <t>Estadio Santiago Bernabeu</t>
  </si>
  <si>
    <t>Parque deportivo de La Zapateira</t>
  </si>
  <si>
    <t>Circuit de Barcelona - Catalunya (Circuito de Montmeló)</t>
  </si>
  <si>
    <t>Centro deportivo Club Natació Terrassa</t>
  </si>
  <si>
    <t>Centro deportivo Real Club Naútico Madrid</t>
  </si>
  <si>
    <t>Centro deportivo Club Natació Atlétic-Barceloneta</t>
  </si>
  <si>
    <t>Centro deportivo Real Club Jolaseta</t>
  </si>
  <si>
    <t>Centro deportivo Sociedad deportiva Tiro de Pichón</t>
  </si>
  <si>
    <t>Instalación deportiva de la Calle Montcada (Sabadell)</t>
  </si>
  <si>
    <t>Centro Deportivo Club Natació Banyoles</t>
  </si>
  <si>
    <t>Recinto WiZink Center</t>
  </si>
  <si>
    <t>Club Deportivo Somontes</t>
  </si>
  <si>
    <t>Estadio Palau d´Esports de Reus Deportiu</t>
  </si>
  <si>
    <t>Club Deportivo Real Grupo de Cultura Covadonga</t>
  </si>
  <si>
    <t>Centro Deportivo Real Club Náutico de Valencia</t>
  </si>
  <si>
    <t>Complejo deportivo Real Club de Tenis Barcelona</t>
  </si>
  <si>
    <t>Centro Deportivo Club Natación Santa Olaya</t>
  </si>
  <si>
    <t>Centro Deportivo Club de Tenis Camp Bixquert</t>
  </si>
  <si>
    <t>Pabellón olímpico de la calle Josep Rovira (Sant Sadurní D´Anoia)</t>
  </si>
  <si>
    <t>Pabellón Polideportivo Municipal de San Javier</t>
  </si>
  <si>
    <t>Estadio Olímpico Camilo Cano de la Nucía</t>
  </si>
  <si>
    <t>Campo de fútbol de La Ribera de San Javier</t>
  </si>
  <si>
    <t>Polideportivo Elizgibela</t>
  </si>
  <si>
    <t>Piscina municipal de Santomera</t>
  </si>
  <si>
    <t>Pabellón Polideportivo de La Pinguela</t>
  </si>
  <si>
    <t>Pabellón 1 Univ. de Granada</t>
  </si>
  <si>
    <t>Campo de hockey Polideportivo Virgen Carmen Betero</t>
  </si>
  <si>
    <t>Estadio Municipal de Fútbol de La Romareda</t>
  </si>
  <si>
    <t>Polideportivo Artunduaga</t>
  </si>
  <si>
    <t>Pista de Atletismo del Polideportivo de Zorroza</t>
  </si>
  <si>
    <t>Edificio Principal del Complejo Deportivo Parc Olímpic del Segre</t>
  </si>
  <si>
    <t>Campo de fútbol "Camp Vell"</t>
  </si>
  <si>
    <t>Complejo Deportivo Real Canoe Natación Club</t>
  </si>
  <si>
    <t>Centro Deportivo Club Natació Barcelona</t>
  </si>
  <si>
    <t>Complejo Deportivo Club Náutico de Puerto Sherry</t>
  </si>
  <si>
    <t>Centro Deportivo Club Natació Sant Andreu</t>
  </si>
  <si>
    <t>Centro Deportivo Club de Tenis Drive Castellón</t>
  </si>
  <si>
    <t>Complejo Deportivo Club de Campo Villa de Madrid</t>
  </si>
  <si>
    <t>Centro Deportivo Club Deportivo Terrassa Hockey</t>
  </si>
  <si>
    <t>Complejo Deportivo Centro Nacional de Golf</t>
  </si>
  <si>
    <t>Edificios del Club Deportivo Egara</t>
  </si>
  <si>
    <t>Campos de hockey del Club Deportivo Egara</t>
  </si>
  <si>
    <t>Edificio del centro de actividades naúticas 2 Llacs</t>
  </si>
  <si>
    <t>Centro Deportivo Club de tennis Reus Monterols</t>
  </si>
  <si>
    <t>Centro Deportivo Atletic Terrassa Hockey Club</t>
  </si>
  <si>
    <t>Centro Deportivo Real Murcia Club de tenis</t>
  </si>
  <si>
    <t>Centro Deportivo en calle Regente Mendieta del Club Esportiu Mediterrani</t>
  </si>
  <si>
    <t>Pabellón Magariños</t>
  </si>
  <si>
    <t>Centro Deportivo Club Tenis Sabadell</t>
  </si>
  <si>
    <t>Pabellón Polideportivo del Centro Cultural y Deportivo Guadarrama</t>
  </si>
  <si>
    <t>Complejo Deportivo del Real Club Náutico de Gran Canaria</t>
  </si>
  <si>
    <t>Estadio San Mamés</t>
  </si>
  <si>
    <t>Complejo Deportivo de Lezama</t>
  </si>
  <si>
    <t>Centro Ciutat Esportiva del Valencia Club de Fútbol en Paterna</t>
  </si>
  <si>
    <t>Gimnasio Triops en Girona</t>
  </si>
  <si>
    <t>Centro Deportivo del Club de Tenis de Avilés San Cristobal</t>
  </si>
  <si>
    <t>Complejo Deportivo de la Federación Tiro Olímpico de Murcia</t>
  </si>
  <si>
    <t>Complejo deportivo del barrio Can Llong (Sabadell)</t>
  </si>
  <si>
    <t>Actuaciones dirigidas a la mejora de la eficiencia energética, (instalación fotovoltaica, iluminación campos de futbol, envolventes, equipos aerotermia, gestión centralizada de climatización, luminarias led), y de la accesibilidad (pasarela y rampas, aparatos de elevación, plataformas elevadoras).</t>
  </si>
  <si>
    <t>TOTAL</t>
  </si>
  <si>
    <t>Reducción de demanda de energía primaria (%)</t>
  </si>
  <si>
    <t>CONVOCATORIA DE AYUDAS A LAS ENTIDADES TITULARES DE INSTALACIONES DEPORTIVAS PARA OBRAS DE MODERNIZACIÓN DE INSTALACIONES DEPORTIVAS PARA ACOGER EVENTOS DEPORTIVOS INTERNACIONALES EN CUANTO A EFICIENCIA ENERGÉTICA, INCLUSIÓN Y SOSTENIBILIDAD, CON CARGO A LOS FONDOS EUROPEOS DEL PLAN DE RECUPERACIÓN, TRANSFORMACIÓN Y RESILIENCIA
Instalaciones deportivas renovadas que han justificado por término medio una reducción de energía primaria de al menos un 30% (CID 375)</t>
  </si>
  <si>
    <t>Real Madrid C.F.</t>
  </si>
  <si>
    <t>Valencia C.F. SAD</t>
  </si>
  <si>
    <t>Imbricata Invest S.L.</t>
  </si>
  <si>
    <t>Ayuntamiento de Banyoles</t>
  </si>
  <si>
    <t>Ayuntaimento de La Seu D'Urgell</t>
  </si>
  <si>
    <t xml:space="preserve">Ayuntamiento de Pamplona </t>
  </si>
  <si>
    <t>Ayuntamiento de Basauri</t>
  </si>
  <si>
    <t>Ayuntamiento de Zaragoza</t>
  </si>
  <si>
    <t>Ayuntamiento de Valencia</t>
  </si>
  <si>
    <t xml:space="preserve">Ayuntamiento de Monforte de Lemos </t>
  </si>
  <si>
    <t>Ayuntamiento de León</t>
  </si>
  <si>
    <t>Ayuntamiento de Santomera</t>
  </si>
  <si>
    <t>Ayuntamiento de Burlada</t>
  </si>
  <si>
    <t>Ayuntamiento de La Nucia</t>
  </si>
  <si>
    <t>Ayuntamiento de San Javier</t>
  </si>
  <si>
    <t xml:space="preserve">Ayuntamiento de Sant Sadurní D´Anoia </t>
  </si>
  <si>
    <t>Entidad</t>
  </si>
  <si>
    <t>Actuación</t>
  </si>
  <si>
    <t>Instalación deportiva</t>
  </si>
  <si>
    <t>Número de instalaciones deportivas</t>
  </si>
  <si>
    <t>Triops,S.L.</t>
  </si>
  <si>
    <t>Centro deportivo de alto rendimiento  Equelite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</si>
</sst>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C0A]_-;\-* #,##0.00\ [$€-C0A]_-;_-* &quot;-&quot;??\ [$€-C0A]_-;_-@_-"/>
  </numFmts>
  <fonts count="31">
    <font>
      <sz val="11"/>
      <color theme="1"/>
      <name val="Calibri"/>
      <family val="2"/>
      <scheme val="minor"/>
    </font>
    <font>
      <b/>
      <sz val="11"/>
      <color theme="1"/>
      <name val="Calibri"/>
      <family val="2"/>
      <scheme val="minor"/>
    </font>
    <font>
      <b/>
      <sz val="12"/>
      <name val="Caladea"/>
      <family val="1"/>
    </font>
    <font>
      <b/>
      <sz val="12"/>
      <color theme="1"/>
      <name val="Caladea"/>
      <family val="1"/>
    </font>
    <font>
      <sz val="12"/>
      <color theme="1"/>
      <name val="Calibri"/>
      <family val="2"/>
      <scheme val="minor"/>
    </font>
    <font>
      <sz val="12"/>
      <color rgb="FF000000"/>
      <name val="Caladea"/>
      <family val="1"/>
    </font>
    <font>
      <sz val="11"/>
      <color rgb="FF000000"/>
      <name val="Caladea"/>
      <family val="1"/>
    </font>
    <font>
      <sz val="11"/>
      <name val="Caladea"/>
      <family val="1"/>
    </font>
    <font>
      <sz val="11"/>
      <color theme="1"/>
      <name val="Caladea"/>
      <family val="1"/>
    </font>
    <font>
      <sz val="11"/>
      <name val="Calibri"/>
      <family val="2"/>
      <scheme val="minor"/>
    </font>
    <font>
      <sz val="12"/>
      <color rgb="FF444444"/>
      <name val="Caladea"/>
      <family val="1"/>
    </font>
    <font>
      <sz val="11"/>
      <color rgb="FFFF0000"/>
      <name val="Caladea"/>
      <family val="1"/>
    </font>
    <font>
      <sz val="12"/>
      <color rgb="FFFF0000"/>
      <name val="Caladea"/>
      <family val="1"/>
    </font>
    <font>
      <b/>
      <sz val="11"/>
      <color rgb="FFFF0000"/>
      <name val="Caladea"/>
      <family val="1"/>
    </font>
    <font>
      <b/>
      <sz val="11"/>
      <color rgb="FF00B050"/>
      <name val="Caladea"/>
      <family val="1"/>
    </font>
    <font>
      <sz val="11"/>
      <color theme="1"/>
      <name val="Caladea"/>
    </font>
    <font>
      <b/>
      <sz val="12"/>
      <color rgb="FF000000"/>
      <name val="Caladea"/>
      <family val="1"/>
    </font>
    <font>
      <sz val="11"/>
      <color rgb="FFFF0000"/>
      <name val="Caladea"/>
    </font>
    <font>
      <sz val="11"/>
      <color rgb="FF000000"/>
      <name val="Caladea"/>
    </font>
    <font>
      <sz val="11"/>
      <color rgb="FF00B050"/>
      <name val="Caladea"/>
      <family val="1"/>
    </font>
    <font>
      <sz val="11"/>
      <color rgb="FF00B050"/>
      <name val="Calibri"/>
      <family val="2"/>
      <scheme val="minor"/>
    </font>
    <font>
      <sz val="11"/>
      <color rgb="FF006100"/>
      <name val="Calibri"/>
      <family val="2"/>
      <scheme val="minor"/>
    </font>
    <font>
      <sz val="11"/>
      <color rgb="FFFF0000"/>
      <name val="Calibri"/>
      <family val="2"/>
      <scheme val="minor"/>
    </font>
    <font>
      <b/>
      <sz val="12"/>
      <color rgb="FFFF0000"/>
      <name val="Caladea"/>
      <family val="1"/>
    </font>
    <font>
      <u/>
      <sz val="11"/>
      <color theme="10"/>
      <name val="Calibri"/>
      <family val="2"/>
      <scheme val="minor"/>
    </font>
    <font>
      <b/>
      <sz val="11"/>
      <color theme="1"/>
      <name val="Caladea"/>
    </font>
    <font>
      <b/>
      <sz val="12"/>
      <name val="Caladea"/>
    </font>
    <font>
      <b/>
      <sz val="12"/>
      <color theme="1"/>
      <name val="Caladea"/>
    </font>
    <font>
      <b/>
      <sz val="11"/>
      <color rgb="FF000000"/>
      <name val="Caladea"/>
    </font>
    <font>
      <sz val="11"/>
      <name val="Caladea"/>
    </font>
    <font>
      <sz val="12"/>
      <color rgb="FF000000"/>
      <name val="Caladea"/>
    </font>
  </fonts>
  <fills count="8">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5">
    <xf numFmtId="0" fontId="0" fillId="0" borderId="0"/>
    <xf numFmtId="0" fontId="4" fillId="0" borderId="0"/>
    <xf numFmtId="0" fontId="21" fillId="5" borderId="0" applyNumberFormat="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28">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wrapText="1"/>
    </xf>
    <xf numFmtId="2" fontId="9" fillId="0" borderId="0" xfId="0" applyNumberFormat="1" applyFont="1"/>
    <xf numFmtId="0" fontId="10"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2" fontId="8" fillId="0" borderId="7" xfId="0" applyNumberFormat="1" applyFont="1" applyBorder="1" applyAlignment="1">
      <alignment horizontal="center" vertical="center"/>
    </xf>
    <xf numFmtId="0" fontId="0" fillId="0" borderId="0" xfId="0"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xf>
    <xf numFmtId="2" fontId="11" fillId="0" borderId="1" xfId="0" applyNumberFormat="1" applyFont="1" applyBorder="1" applyAlignment="1">
      <alignment horizontal="center" vertical="center" wrapText="1"/>
    </xf>
    <xf numFmtId="0" fontId="11" fillId="0" borderId="0" xfId="0" applyFont="1" applyAlignment="1">
      <alignment horizontal="center" vertical="center"/>
    </xf>
    <xf numFmtId="2"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0" fontId="9" fillId="0" borderId="0" xfId="0" applyFont="1"/>
    <xf numFmtId="0" fontId="0" fillId="0" borderId="0" xfId="0" applyAlignment="1">
      <alignment wrapText="1"/>
    </xf>
    <xf numFmtId="2" fontId="8" fillId="0" borderId="9" xfId="0" applyNumberFormat="1" applyFont="1" applyBorder="1" applyAlignment="1">
      <alignment horizontal="center" vertical="center" wrapText="1"/>
    </xf>
    <xf numFmtId="2" fontId="6" fillId="0" borderId="9"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0" fontId="8" fillId="0" borderId="1" xfId="0" applyFont="1" applyBorder="1" applyAlignment="1">
      <alignment horizontal="center" vertical="center"/>
    </xf>
    <xf numFmtId="2" fontId="6" fillId="0" borderId="7" xfId="0" applyNumberFormat="1" applyFont="1" applyBorder="1" applyAlignment="1">
      <alignment horizontal="center" vertical="center" wrapText="1"/>
    </xf>
    <xf numFmtId="0" fontId="18" fillId="0" borderId="1" xfId="0" applyFont="1" applyBorder="1" applyAlignment="1">
      <alignment horizontal="center" vertical="center" wrapText="1"/>
    </xf>
    <xf numFmtId="2" fontId="19"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6" fillId="4" borderId="15" xfId="0" applyNumberFormat="1" applyFont="1" applyFill="1" applyBorder="1" applyAlignment="1">
      <alignment horizontal="center" vertical="center" wrapText="1"/>
    </xf>
    <xf numFmtId="2" fontId="8" fillId="4" borderId="15" xfId="0" applyNumberFormat="1" applyFont="1" applyFill="1" applyBorder="1" applyAlignment="1">
      <alignment horizontal="center" vertical="center"/>
    </xf>
    <xf numFmtId="2" fontId="8" fillId="4" borderId="16"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1"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4" borderId="14" xfId="0" applyFont="1" applyFill="1" applyBorder="1" applyAlignment="1">
      <alignment horizontal="left" vertical="center" wrapText="1"/>
    </xf>
    <xf numFmtId="0" fontId="1" fillId="0" borderId="0" xfId="0" applyFont="1" applyAlignment="1">
      <alignment horizontal="left" vertical="center" wrapText="1"/>
    </xf>
    <xf numFmtId="2" fontId="8" fillId="0" borderId="5" xfId="0" applyNumberFormat="1" applyFont="1" applyBorder="1" applyAlignment="1">
      <alignment horizontal="center" vertical="center" wrapText="1"/>
    </xf>
    <xf numFmtId="2" fontId="8" fillId="0" borderId="17" xfId="0" applyNumberFormat="1" applyFont="1" applyBorder="1" applyAlignment="1">
      <alignment horizontal="center" vertical="center" wrapText="1"/>
    </xf>
    <xf numFmtId="2" fontId="8" fillId="0" borderId="18" xfId="0" applyNumberFormat="1" applyFont="1" applyBorder="1" applyAlignment="1">
      <alignment horizontal="center" vertical="center" wrapText="1"/>
    </xf>
    <xf numFmtId="2" fontId="8" fillId="0" borderId="19" xfId="0"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15" fillId="0" borderId="5"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2" fontId="8" fillId="4" borderId="22" xfId="0" applyNumberFormat="1" applyFont="1" applyFill="1" applyBorder="1" applyAlignment="1">
      <alignment horizontal="center" vertical="center" wrapText="1"/>
    </xf>
    <xf numFmtId="2" fontId="9" fillId="0" borderId="1" xfId="0" applyNumberFormat="1" applyFont="1" applyBorder="1"/>
    <xf numFmtId="0" fontId="0" fillId="0" borderId="1" xfId="0"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xf>
    <xf numFmtId="2" fontId="20" fillId="0" borderId="1" xfId="0" applyNumberFormat="1" applyFont="1" applyBorder="1" applyAlignment="1">
      <alignment horizontal="center" vertical="center"/>
    </xf>
    <xf numFmtId="0" fontId="23" fillId="0" borderId="1" xfId="1" applyFont="1" applyBorder="1" applyAlignment="1">
      <alignment horizontal="left" vertical="center" wrapText="1"/>
    </xf>
    <xf numFmtId="2" fontId="11" fillId="0" borderId="5" xfId="0" applyNumberFormat="1" applyFont="1" applyBorder="1" applyAlignment="1">
      <alignment horizontal="center" vertical="center"/>
    </xf>
    <xf numFmtId="0" fontId="22" fillId="0" borderId="0" xfId="0" applyFont="1"/>
    <xf numFmtId="4" fontId="11" fillId="0" borderId="1" xfId="0" applyNumberFormat="1" applyFont="1" applyBorder="1" applyAlignment="1">
      <alignment horizontal="center" vertical="center" wrapText="1"/>
    </xf>
    <xf numFmtId="2" fontId="13" fillId="0" borderId="21" xfId="0" applyNumberFormat="1" applyFont="1" applyBorder="1" applyAlignment="1">
      <alignment horizontal="center" vertical="center" wrapText="1"/>
    </xf>
    <xf numFmtId="2" fontId="11" fillId="0" borderId="7" xfId="0" applyNumberFormat="1" applyFont="1" applyBorder="1" applyAlignment="1">
      <alignment horizontal="center" vertical="center" wrapText="1"/>
    </xf>
    <xf numFmtId="2" fontId="11" fillId="0" borderId="12" xfId="0" applyNumberFormat="1" applyFont="1" applyBorder="1" applyAlignment="1">
      <alignment horizontal="center" vertical="center" wrapText="1"/>
    </xf>
    <xf numFmtId="2" fontId="11" fillId="0" borderId="0" xfId="0" applyNumberFormat="1" applyFont="1" applyAlignment="1">
      <alignment horizontal="center" vertical="center" wrapText="1"/>
    </xf>
    <xf numFmtId="2" fontId="0" fillId="6" borderId="0" xfId="0" applyNumberFormat="1" applyFill="1"/>
    <xf numFmtId="0" fontId="0" fillId="6" borderId="0" xfId="0" applyFill="1"/>
    <xf numFmtId="0" fontId="26" fillId="2" borderId="1" xfId="0" applyFont="1" applyFill="1" applyBorder="1" applyAlignment="1">
      <alignment horizontal="center" vertical="center" wrapText="1"/>
    </xf>
    <xf numFmtId="2" fontId="27" fillId="2" borderId="1" xfId="0" applyNumberFormat="1" applyFont="1" applyFill="1" applyBorder="1" applyAlignment="1">
      <alignment horizontal="center" vertical="center" wrapText="1"/>
    </xf>
    <xf numFmtId="0" fontId="28" fillId="0" borderId="8" xfId="0" applyFont="1" applyBorder="1" applyAlignment="1">
      <alignment horizontal="left" vertical="center" wrapText="1"/>
    </xf>
    <xf numFmtId="0" fontId="18" fillId="0" borderId="1" xfId="0" applyFont="1" applyBorder="1" applyAlignment="1">
      <alignment horizontal="left" vertical="center" wrapText="1"/>
    </xf>
    <xf numFmtId="0" fontId="29" fillId="0" borderId="1" xfId="0" applyFont="1" applyBorder="1" applyAlignment="1">
      <alignment horizontal="left" vertical="center" wrapText="1"/>
    </xf>
    <xf numFmtId="0" fontId="30" fillId="0" borderId="1" xfId="0" applyFont="1" applyBorder="1" applyAlignment="1">
      <alignment horizontal="center" vertical="center" wrapText="1"/>
    </xf>
    <xf numFmtId="2" fontId="29" fillId="0" borderId="1" xfId="0" applyNumberFormat="1" applyFont="1" applyBorder="1" applyAlignment="1">
      <alignment horizontal="center" vertical="center"/>
    </xf>
    <xf numFmtId="0" fontId="28" fillId="0" borderId="1" xfId="0" applyFont="1" applyBorder="1" applyAlignment="1">
      <alignment horizontal="left" vertical="center" wrapText="1"/>
    </xf>
    <xf numFmtId="0" fontId="29" fillId="0" borderId="1" xfId="0" quotePrefix="1" applyFont="1" applyBorder="1" applyAlignment="1">
      <alignment horizontal="left" vertical="center" wrapText="1"/>
    </xf>
    <xf numFmtId="0" fontId="25" fillId="0" borderId="1" xfId="1" applyFont="1" applyBorder="1" applyAlignment="1">
      <alignment horizontal="left" vertical="center" wrapText="1"/>
    </xf>
    <xf numFmtId="0" fontId="25" fillId="0" borderId="4" xfId="1" applyFont="1" applyBorder="1" applyAlignment="1">
      <alignment horizontal="left" vertical="center" wrapText="1"/>
    </xf>
    <xf numFmtId="0" fontId="29" fillId="0" borderId="4" xfId="0" applyFont="1" applyBorder="1" applyAlignment="1">
      <alignment horizontal="left" vertical="center" wrapText="1"/>
    </xf>
    <xf numFmtId="2" fontId="15" fillId="0" borderId="4" xfId="0" applyNumberFormat="1" applyFont="1" applyBorder="1" applyAlignment="1">
      <alignment horizontal="center" vertical="center"/>
    </xf>
    <xf numFmtId="0" fontId="28" fillId="0" borderId="4" xfId="0" applyFont="1" applyBorder="1" applyAlignment="1">
      <alignment horizontal="left" vertical="center" wrapText="1"/>
    </xf>
    <xf numFmtId="0" fontId="18" fillId="0" borderId="4" xfId="0" applyFont="1" applyBorder="1" applyAlignment="1">
      <alignment horizontal="left" vertical="center" wrapText="1"/>
    </xf>
    <xf numFmtId="0" fontId="30" fillId="0" borderId="4" xfId="0" applyFont="1" applyBorder="1" applyAlignment="1">
      <alignment horizontal="center" vertical="center" wrapText="1"/>
    </xf>
    <xf numFmtId="2" fontId="29" fillId="0" borderId="4" xfId="0" applyNumberFormat="1" applyFont="1" applyBorder="1" applyAlignment="1">
      <alignment horizontal="center" vertical="center"/>
    </xf>
    <xf numFmtId="4" fontId="0" fillId="0" borderId="0" xfId="0" applyNumberFormat="1"/>
    <xf numFmtId="3" fontId="22" fillId="0" borderId="0" xfId="0" applyNumberFormat="1" applyFont="1"/>
    <xf numFmtId="0" fontId="0" fillId="0" borderId="0" xfId="0" applyAlignment="1">
      <alignment vertical="center"/>
    </xf>
    <xf numFmtId="0" fontId="0" fillId="0" borderId="0" xfId="0" applyAlignment="1">
      <alignment vertical="center" wrapText="1"/>
    </xf>
    <xf numFmtId="164" fontId="0" fillId="0" borderId="0" xfId="0" applyNumberFormat="1"/>
    <xf numFmtId="2" fontId="0" fillId="0" borderId="0" xfId="0" applyNumberFormat="1"/>
    <xf numFmtId="0" fontId="24" fillId="0" borderId="0" xfId="4" applyFill="1"/>
    <xf numFmtId="0" fontId="25" fillId="0" borderId="23" xfId="1" applyFont="1" applyBorder="1" applyAlignment="1">
      <alignment vertical="center" wrapText="1"/>
    </xf>
    <xf numFmtId="2" fontId="25" fillId="7" borderId="1" xfId="0" applyNumberFormat="1" applyFont="1" applyFill="1" applyBorder="1" applyAlignment="1">
      <alignment vertical="center"/>
    </xf>
    <xf numFmtId="0" fontId="25" fillId="7"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28" fillId="0" borderId="4" xfId="0" applyFont="1" applyBorder="1" applyAlignment="1">
      <alignment horizontal="left" vertical="center" wrapText="1"/>
    </xf>
    <xf numFmtId="0" fontId="28" fillId="0" borderId="6" xfId="0" applyFont="1" applyBorder="1" applyAlignment="1">
      <alignment horizontal="left" vertical="center" wrapText="1"/>
    </xf>
    <xf numFmtId="0" fontId="25" fillId="0" borderId="4" xfId="1" applyFont="1" applyBorder="1" applyAlignment="1">
      <alignment horizontal="left" vertical="center" wrapText="1"/>
    </xf>
    <xf numFmtId="0" fontId="25" fillId="0" borderId="6" xfId="1" applyFont="1" applyBorder="1" applyAlignment="1">
      <alignment horizontal="left"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5" fillId="0" borderId="13" xfId="1" applyFont="1" applyBorder="1" applyAlignment="1">
      <alignment horizontal="left" vertical="center" wrapText="1"/>
    </xf>
    <xf numFmtId="2" fontId="29" fillId="0" borderId="4" xfId="0" applyNumberFormat="1" applyFont="1" applyBorder="1" applyAlignment="1">
      <alignment horizontal="center" vertical="center"/>
    </xf>
    <xf numFmtId="2" fontId="29" fillId="0" borderId="6" xfId="0" applyNumberFormat="1" applyFont="1" applyBorder="1" applyAlignment="1">
      <alignment horizontal="center" vertical="center"/>
    </xf>
    <xf numFmtId="0" fontId="25" fillId="0" borderId="23" xfId="1" applyFont="1" applyBorder="1" applyAlignment="1">
      <alignment horizontal="center" vertical="center" wrapText="1"/>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3"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3" xfId="0" applyFont="1" applyBorder="1" applyAlignment="1">
      <alignment horizontal="left" vertical="center" wrapText="1"/>
    </xf>
  </cellXfs>
  <cellStyles count="5">
    <cellStyle name="Buena" xfId="2" xr:uid="{00000000-0005-0000-0000-000000000000}"/>
    <cellStyle name="Hipervínculo" xfId="4" builtinId="8"/>
    <cellStyle name="Hyperlink" xfId="3" xr:uid="{00000000-0005-0000-0000-000001000000}"/>
    <cellStyle name="Normal" xfId="0" builtinId="0"/>
    <cellStyle name="Normal_Privadas"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0</xdr:row>
      <xdr:rowOff>208377</xdr:rowOff>
    </xdr:from>
    <xdr:to>
      <xdr:col>5</xdr:col>
      <xdr:colOff>2127250</xdr:colOff>
      <xdr:row>0</xdr:row>
      <xdr:rowOff>1026406</xdr:rowOff>
    </xdr:to>
    <xdr:pic>
      <xdr:nvPicPr>
        <xdr:cNvPr id="3" name="Imagen 2" descr="\\madricpd2fs00\datos\Proyectos\1500478_CSD\LOGOS\logo_csd NUEV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36875" y="208377"/>
          <a:ext cx="1984375" cy="818029"/>
        </a:xfrm>
        <a:prstGeom prst="rect">
          <a:avLst/>
        </a:prstGeom>
        <a:noFill/>
        <a:ln>
          <a:noFill/>
        </a:ln>
      </xdr:spPr>
    </xdr:pic>
    <xdr:clientData/>
  </xdr:twoCellAnchor>
  <xdr:oneCellAnchor>
    <xdr:from>
      <xdr:col>0</xdr:col>
      <xdr:colOff>412749</xdr:colOff>
      <xdr:row>0</xdr:row>
      <xdr:rowOff>127000</xdr:rowOff>
    </xdr:from>
    <xdr:ext cx="1460501" cy="1095375"/>
    <xdr:pic>
      <xdr:nvPicPr>
        <xdr:cNvPr id="4" name="Imagen 3" descr="\\madricpd2fs00\datos\Proyectos\1500478_CSD\LOGOS\LOGO COLOR.jpg">
          <a:extLst>
            <a:ext uri="{FF2B5EF4-FFF2-40B4-BE49-F238E27FC236}">
              <a16:creationId xmlns:a16="http://schemas.microsoft.com/office/drawing/2014/main" id="{4FFABFCB-ACAA-482C-BFB1-D733C40DB9A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5592"/>
        <a:stretch/>
      </xdr:blipFill>
      <xdr:spPr bwMode="auto">
        <a:xfrm>
          <a:off x="412749" y="127000"/>
          <a:ext cx="1460501" cy="1095375"/>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esar.valcayo@sanjavier.es" TargetMode="External"/><Relationship Id="rId21" Type="http://schemas.openxmlformats.org/officeDocument/2006/relationships/hyperlink" Target="mailto:alvaro@aytoalmeria.es" TargetMode="External"/><Relationship Id="rId42" Type="http://schemas.openxmlformats.org/officeDocument/2006/relationships/hyperlink" Target="mailto:alvaro@aytoalmeria.es" TargetMode="External"/><Relationship Id="rId63" Type="http://schemas.openxmlformats.org/officeDocument/2006/relationships/hyperlink" Target="mailto:jredondo@wizinkcenter.es" TargetMode="External"/><Relationship Id="rId84" Type="http://schemas.openxmlformats.org/officeDocument/2006/relationships/hyperlink" Target="mailto:alvaro@aytoalmeria.es" TargetMode="External"/><Relationship Id="rId138" Type="http://schemas.openxmlformats.org/officeDocument/2006/relationships/hyperlink" Target="mailto:jredondo@wizinkcenter.es" TargetMode="External"/><Relationship Id="rId159" Type="http://schemas.openxmlformats.org/officeDocument/2006/relationships/hyperlink" Target="mailto:cesar.valcayo@sanjavier.es" TargetMode="External"/><Relationship Id="rId170" Type="http://schemas.openxmlformats.org/officeDocument/2006/relationships/hyperlink" Target="mailto:jredondo@wizinkcenter.es" TargetMode="External"/><Relationship Id="rId191" Type="http://schemas.openxmlformats.org/officeDocument/2006/relationships/hyperlink" Target="mailto:david.lopez@ccvm.es" TargetMode="External"/><Relationship Id="rId107" Type="http://schemas.openxmlformats.org/officeDocument/2006/relationships/hyperlink" Target="mailto:tizquierdo@colivinn.com" TargetMode="External"/><Relationship Id="rId11" Type="http://schemas.openxmlformats.org/officeDocument/2006/relationships/hyperlink" Target="mailto:merena@sort.cat" TargetMode="External"/><Relationship Id="rId32" Type="http://schemas.openxmlformats.org/officeDocument/2006/relationships/hyperlink" Target="mailto:cesar.valcayo@sanjavier.es" TargetMode="External"/><Relationship Id="rId53" Type="http://schemas.openxmlformats.org/officeDocument/2006/relationships/hyperlink" Target="mailto:oficinaestrategica@pamplona.es" TargetMode="External"/><Relationship Id="rId74" Type="http://schemas.openxmlformats.org/officeDocument/2006/relationships/hyperlink" Target="mailto:jredondo@wizinkcenter.es" TargetMode="External"/><Relationship Id="rId128" Type="http://schemas.openxmlformats.org/officeDocument/2006/relationships/hyperlink" Target="mailto:merena@sort.cat" TargetMode="External"/><Relationship Id="rId149" Type="http://schemas.openxmlformats.org/officeDocument/2006/relationships/hyperlink" Target="mailto:tdcastellon@hotmail.com" TargetMode="External"/><Relationship Id="rId5" Type="http://schemas.openxmlformats.org/officeDocument/2006/relationships/hyperlink" Target="mailto:tizquierdo@colivinn.com" TargetMode="External"/><Relationship Id="rId95" Type="http://schemas.openxmlformats.org/officeDocument/2006/relationships/hyperlink" Target="mailto:alvaro@aytoalmeria.es" TargetMode="External"/><Relationship Id="rId160" Type="http://schemas.openxmlformats.org/officeDocument/2006/relationships/hyperlink" Target="mailto:gerencia@mediterrani1931.com" TargetMode="External"/><Relationship Id="rId181" Type="http://schemas.openxmlformats.org/officeDocument/2006/relationships/hyperlink" Target="mailto:gerencia@mediterrani1931.com" TargetMode="External"/><Relationship Id="rId22" Type="http://schemas.openxmlformats.org/officeDocument/2006/relationships/hyperlink" Target="mailto:cesar.valcayo@sanjavier.es" TargetMode="External"/><Relationship Id="rId43" Type="http://schemas.openxmlformats.org/officeDocument/2006/relationships/hyperlink" Target="mailto:oficinaestrategica@pamplona.es" TargetMode="External"/><Relationship Id="rId64" Type="http://schemas.openxmlformats.org/officeDocument/2006/relationships/hyperlink" Target="mailto:jredondo@wizinkcenter.es" TargetMode="External"/><Relationship Id="rId118" Type="http://schemas.openxmlformats.org/officeDocument/2006/relationships/hyperlink" Target="mailto:alvaro@aytoalmeria.es" TargetMode="External"/><Relationship Id="rId139" Type="http://schemas.openxmlformats.org/officeDocument/2006/relationships/hyperlink" Target="mailto:tdcastellon@hotmail.com" TargetMode="External"/><Relationship Id="rId85" Type="http://schemas.openxmlformats.org/officeDocument/2006/relationships/hyperlink" Target="mailto:jredondo@wizinkcenter.es" TargetMode="External"/><Relationship Id="rId150" Type="http://schemas.openxmlformats.org/officeDocument/2006/relationships/hyperlink" Target="mailto:carmen.jaen@aytoleon.es;%20secretariageneral@aytoleon.es" TargetMode="External"/><Relationship Id="rId171" Type="http://schemas.openxmlformats.org/officeDocument/2006/relationships/hyperlink" Target="mailto:carmen.jaen@aytoleon.es;%20secretariageneral@aytoleon.es" TargetMode="External"/><Relationship Id="rId192" Type="http://schemas.openxmlformats.org/officeDocument/2006/relationships/hyperlink" Target="mailto:tdcastellon@hotmail.com" TargetMode="External"/><Relationship Id="rId12" Type="http://schemas.openxmlformats.org/officeDocument/2006/relationships/hyperlink" Target="mailto:oficinaestrategica@pamplona.es" TargetMode="External"/><Relationship Id="rId33" Type="http://schemas.openxmlformats.org/officeDocument/2006/relationships/hyperlink" Target="mailto:alvaro@aytoalmeria.es" TargetMode="External"/><Relationship Id="rId108" Type="http://schemas.openxmlformats.org/officeDocument/2006/relationships/hyperlink" Target="mailto:oficinaestrategica@pamplona.es" TargetMode="External"/><Relationship Id="rId129" Type="http://schemas.openxmlformats.org/officeDocument/2006/relationships/hyperlink" Target="mailto:tdcastellon@hotmail.com" TargetMode="External"/><Relationship Id="rId54" Type="http://schemas.openxmlformats.org/officeDocument/2006/relationships/hyperlink" Target="mailto:carmen.jaen@aytoleon.es;%20secretariageneral@aytoleon.es" TargetMode="External"/><Relationship Id="rId75" Type="http://schemas.openxmlformats.org/officeDocument/2006/relationships/hyperlink" Target="mailto:tizquierdo@colivinn.com" TargetMode="External"/><Relationship Id="rId96" Type="http://schemas.openxmlformats.org/officeDocument/2006/relationships/hyperlink" Target="mailto:jredondo@wizinkcenter.es" TargetMode="External"/><Relationship Id="rId140" Type="http://schemas.openxmlformats.org/officeDocument/2006/relationships/hyperlink" Target="mailto:tdcastellon@hotmail.com" TargetMode="External"/><Relationship Id="rId161" Type="http://schemas.openxmlformats.org/officeDocument/2006/relationships/hyperlink" Target="mailto:apuente@aytoquintanar.org" TargetMode="External"/><Relationship Id="rId182" Type="http://schemas.openxmlformats.org/officeDocument/2006/relationships/hyperlink" Target="mailto:jredondo@wizinkcenter.es" TargetMode="External"/><Relationship Id="rId6" Type="http://schemas.openxmlformats.org/officeDocument/2006/relationships/hyperlink" Target="mailto:jredondo@wizinkcenter.es" TargetMode="External"/><Relationship Id="rId23" Type="http://schemas.openxmlformats.org/officeDocument/2006/relationships/hyperlink" Target="mailto:oficinaestrategica@pamplona.es" TargetMode="External"/><Relationship Id="rId119" Type="http://schemas.openxmlformats.org/officeDocument/2006/relationships/hyperlink" Target="mailto:cesar.valcayo@sanjavier.es" TargetMode="External"/><Relationship Id="rId44" Type="http://schemas.openxmlformats.org/officeDocument/2006/relationships/hyperlink" Target="mailto:jredondo@wizinkcenter.es" TargetMode="External"/><Relationship Id="rId65" Type="http://schemas.openxmlformats.org/officeDocument/2006/relationships/hyperlink" Target="mailto:tizquierdo@colivinn.com" TargetMode="External"/><Relationship Id="rId86" Type="http://schemas.openxmlformats.org/officeDocument/2006/relationships/hyperlink" Target="mailto:alvaro@aytoalmeria.es" TargetMode="External"/><Relationship Id="rId130" Type="http://schemas.openxmlformats.org/officeDocument/2006/relationships/hyperlink" Target="mailto:apuente@aytoquintanar.org" TargetMode="External"/><Relationship Id="rId151" Type="http://schemas.openxmlformats.org/officeDocument/2006/relationships/hyperlink" Target="mailto:apuente@aytoquintanar.org" TargetMode="External"/><Relationship Id="rId172" Type="http://schemas.openxmlformats.org/officeDocument/2006/relationships/hyperlink" Target="mailto:oficinaestrategica@pamplona.es" TargetMode="External"/><Relationship Id="rId193" Type="http://schemas.openxmlformats.org/officeDocument/2006/relationships/hyperlink" Target="mailto:gerencia@mediterrani1931.com" TargetMode="External"/><Relationship Id="rId13" Type="http://schemas.openxmlformats.org/officeDocument/2006/relationships/hyperlink" Target="mailto:carmen.jaen@aytoleon.es;%20secretariageneral@aytoleon.es" TargetMode="External"/><Relationship Id="rId109" Type="http://schemas.openxmlformats.org/officeDocument/2006/relationships/hyperlink" Target="mailto:alvaro@aytoalmeria.es" TargetMode="External"/><Relationship Id="rId34" Type="http://schemas.openxmlformats.org/officeDocument/2006/relationships/hyperlink" Target="mailto:oficinaestrategica@pamplona.es" TargetMode="External"/><Relationship Id="rId55" Type="http://schemas.openxmlformats.org/officeDocument/2006/relationships/hyperlink" Target="mailto:cesar.valcayo@sanjavier.es" TargetMode="External"/><Relationship Id="rId76" Type="http://schemas.openxmlformats.org/officeDocument/2006/relationships/hyperlink" Target="mailto:cesar.valcayo@sanjavier.es" TargetMode="External"/><Relationship Id="rId97" Type="http://schemas.openxmlformats.org/officeDocument/2006/relationships/hyperlink" Target="mailto:apuente@aytoquintanar.org" TargetMode="External"/><Relationship Id="rId120" Type="http://schemas.openxmlformats.org/officeDocument/2006/relationships/hyperlink" Target="mailto:tizquierdo@colivinn.com" TargetMode="External"/><Relationship Id="rId141" Type="http://schemas.openxmlformats.org/officeDocument/2006/relationships/hyperlink" Target="mailto:apuente@aytoquintanar.org" TargetMode="External"/><Relationship Id="rId7" Type="http://schemas.openxmlformats.org/officeDocument/2006/relationships/hyperlink" Target="mailto:oficinaestrategica@pamplona.es" TargetMode="External"/><Relationship Id="rId71" Type="http://schemas.openxmlformats.org/officeDocument/2006/relationships/hyperlink" Target="mailto:jredondo@wizinkcenter.es" TargetMode="External"/><Relationship Id="rId92" Type="http://schemas.openxmlformats.org/officeDocument/2006/relationships/hyperlink" Target="mailto:oficinaestrategica@pamplona.es" TargetMode="External"/><Relationship Id="rId162" Type="http://schemas.openxmlformats.org/officeDocument/2006/relationships/hyperlink" Target="mailto:tdcastellon@hotmail.com" TargetMode="External"/><Relationship Id="rId183" Type="http://schemas.openxmlformats.org/officeDocument/2006/relationships/hyperlink" Target="mailto:jredondo@wizinkcenter.es" TargetMode="External"/><Relationship Id="rId2" Type="http://schemas.openxmlformats.org/officeDocument/2006/relationships/hyperlink" Target="mailto:jredondo@wizinkcenter.es" TargetMode="External"/><Relationship Id="rId29" Type="http://schemas.openxmlformats.org/officeDocument/2006/relationships/hyperlink" Target="mailto:jredondo@wizinkcenter.es" TargetMode="External"/><Relationship Id="rId24" Type="http://schemas.openxmlformats.org/officeDocument/2006/relationships/hyperlink" Target="mailto:carmen.jaen@aytoleon.es;%20secretariageneral@aytoleon.es" TargetMode="External"/><Relationship Id="rId40" Type="http://schemas.openxmlformats.org/officeDocument/2006/relationships/hyperlink" Target="mailto:merena@sort.cat" TargetMode="External"/><Relationship Id="rId45" Type="http://schemas.openxmlformats.org/officeDocument/2006/relationships/hyperlink" Target="mailto:cesar.valcayo@sanjavier.es" TargetMode="External"/><Relationship Id="rId66" Type="http://schemas.openxmlformats.org/officeDocument/2006/relationships/hyperlink" Target="mailto:cesar.valcayo@sanjavier.es" TargetMode="External"/><Relationship Id="rId87" Type="http://schemas.openxmlformats.org/officeDocument/2006/relationships/hyperlink" Target="mailto:oficinaestrategica@pamplona.es" TargetMode="External"/><Relationship Id="rId110" Type="http://schemas.openxmlformats.org/officeDocument/2006/relationships/hyperlink" Target="mailto:oficinaestrategica@pamplona.es" TargetMode="External"/><Relationship Id="rId115" Type="http://schemas.openxmlformats.org/officeDocument/2006/relationships/hyperlink" Target="mailto:jredondo@wizinkcenter.es" TargetMode="External"/><Relationship Id="rId131" Type="http://schemas.openxmlformats.org/officeDocument/2006/relationships/hyperlink" Target="mailto:oficinaestrategica@pamplona.es" TargetMode="External"/><Relationship Id="rId136" Type="http://schemas.openxmlformats.org/officeDocument/2006/relationships/hyperlink" Target="mailto:gerencia@mediterrani1931.com" TargetMode="External"/><Relationship Id="rId157" Type="http://schemas.openxmlformats.org/officeDocument/2006/relationships/hyperlink" Target="mailto:tdcastellon@hotmail.com" TargetMode="External"/><Relationship Id="rId178" Type="http://schemas.openxmlformats.org/officeDocument/2006/relationships/hyperlink" Target="mailto:carmen.jaen@aytoleon.es;%20secretariageneral@aytoleon.es" TargetMode="External"/><Relationship Id="rId61" Type="http://schemas.openxmlformats.org/officeDocument/2006/relationships/hyperlink" Target="mailto:david.lopez@ccvm.es" TargetMode="External"/><Relationship Id="rId82" Type="http://schemas.openxmlformats.org/officeDocument/2006/relationships/hyperlink" Target="mailto:tizquierdo@colivinn.com" TargetMode="External"/><Relationship Id="rId152" Type="http://schemas.openxmlformats.org/officeDocument/2006/relationships/hyperlink" Target="mailto:cesar.valcayo@sanjavier.es" TargetMode="External"/><Relationship Id="rId173" Type="http://schemas.openxmlformats.org/officeDocument/2006/relationships/hyperlink" Target="mailto:cesar.valcayo@sanjavier.es" TargetMode="External"/><Relationship Id="rId194" Type="http://schemas.openxmlformats.org/officeDocument/2006/relationships/hyperlink" Target="mailto:jredondo@wizinkcenter.es" TargetMode="External"/><Relationship Id="rId19" Type="http://schemas.openxmlformats.org/officeDocument/2006/relationships/hyperlink" Target="mailto:oficinaestrategica@pamplona.es" TargetMode="External"/><Relationship Id="rId14" Type="http://schemas.openxmlformats.org/officeDocument/2006/relationships/hyperlink" Target="mailto:jredondo@wizinkcenter.es" TargetMode="External"/><Relationship Id="rId30" Type="http://schemas.openxmlformats.org/officeDocument/2006/relationships/hyperlink" Target="mailto:jredondo@wizinkcenter.es" TargetMode="External"/><Relationship Id="rId35" Type="http://schemas.openxmlformats.org/officeDocument/2006/relationships/hyperlink" Target="mailto:tizquierdo@colivinn.com" TargetMode="External"/><Relationship Id="rId56" Type="http://schemas.openxmlformats.org/officeDocument/2006/relationships/hyperlink" Target="mailto:apuente@aytoquintanar.org" TargetMode="External"/><Relationship Id="rId77" Type="http://schemas.openxmlformats.org/officeDocument/2006/relationships/hyperlink" Target="mailto:carmen.jaen@aytoleon.es;%20secretariageneral@aytoleon.es" TargetMode="External"/><Relationship Id="rId100" Type="http://schemas.openxmlformats.org/officeDocument/2006/relationships/hyperlink" Target="mailto:cesar.valcayo@sanjavier.es" TargetMode="External"/><Relationship Id="rId105" Type="http://schemas.openxmlformats.org/officeDocument/2006/relationships/hyperlink" Target="mailto:carmen.jaen@aytoleon.es;%20secretariageneral@aytoleon.es" TargetMode="External"/><Relationship Id="rId126" Type="http://schemas.openxmlformats.org/officeDocument/2006/relationships/hyperlink" Target="mailto:david.lopez@ccvm.es" TargetMode="External"/><Relationship Id="rId147" Type="http://schemas.openxmlformats.org/officeDocument/2006/relationships/hyperlink" Target="mailto:david.lopez@ccvm.es" TargetMode="External"/><Relationship Id="rId168" Type="http://schemas.openxmlformats.org/officeDocument/2006/relationships/hyperlink" Target="mailto:merena@sort.cat" TargetMode="External"/><Relationship Id="rId8" Type="http://schemas.openxmlformats.org/officeDocument/2006/relationships/hyperlink" Target="mailto:oficinaestrategica@pamplona.es" TargetMode="External"/><Relationship Id="rId51" Type="http://schemas.openxmlformats.org/officeDocument/2006/relationships/hyperlink" Target="mailto:oficinaestrategica@pamplona.es" TargetMode="External"/><Relationship Id="rId72" Type="http://schemas.openxmlformats.org/officeDocument/2006/relationships/hyperlink" Target="mailto:carmen.jaen@aytoleon.es;%20secretariageneral@aytoleon.es" TargetMode="External"/><Relationship Id="rId93" Type="http://schemas.openxmlformats.org/officeDocument/2006/relationships/hyperlink" Target="mailto:cesar.valcayo@sanjavier.es" TargetMode="External"/><Relationship Id="rId98" Type="http://schemas.openxmlformats.org/officeDocument/2006/relationships/hyperlink" Target="mailto:oficinaestrategica@pamplona.es" TargetMode="External"/><Relationship Id="rId121" Type="http://schemas.openxmlformats.org/officeDocument/2006/relationships/hyperlink" Target="mailto:alvaro@aytoalmeria.es" TargetMode="External"/><Relationship Id="rId142" Type="http://schemas.openxmlformats.org/officeDocument/2006/relationships/hyperlink" Target="mailto:oficinaestrategica@pamplona.es" TargetMode="External"/><Relationship Id="rId163" Type="http://schemas.openxmlformats.org/officeDocument/2006/relationships/hyperlink" Target="mailto:jredondo@wizinkcenter.es" TargetMode="External"/><Relationship Id="rId184" Type="http://schemas.openxmlformats.org/officeDocument/2006/relationships/hyperlink" Target="mailto:oficinaestrategica@pamplona.es" TargetMode="External"/><Relationship Id="rId189" Type="http://schemas.openxmlformats.org/officeDocument/2006/relationships/hyperlink" Target="mailto:cesar.valcayo@sanjavier.es" TargetMode="External"/><Relationship Id="rId3" Type="http://schemas.openxmlformats.org/officeDocument/2006/relationships/hyperlink" Target="mailto:jredondo@wizinkcenter.es" TargetMode="External"/><Relationship Id="rId25" Type="http://schemas.openxmlformats.org/officeDocument/2006/relationships/hyperlink" Target="mailto:alvaro@aytoalmeria.es" TargetMode="External"/><Relationship Id="rId46" Type="http://schemas.openxmlformats.org/officeDocument/2006/relationships/hyperlink" Target="mailto:tizquierdo@colivinn.com" TargetMode="External"/><Relationship Id="rId67" Type="http://schemas.openxmlformats.org/officeDocument/2006/relationships/hyperlink" Target="mailto:jredondo@wizinkcenter.es" TargetMode="External"/><Relationship Id="rId116" Type="http://schemas.openxmlformats.org/officeDocument/2006/relationships/hyperlink" Target="mailto:carmen.jaen@aytoleon.es;%20secretariageneral@aytoleon.es" TargetMode="External"/><Relationship Id="rId137" Type="http://schemas.openxmlformats.org/officeDocument/2006/relationships/hyperlink" Target="mailto:david.lopez@ccvm.es" TargetMode="External"/><Relationship Id="rId158" Type="http://schemas.openxmlformats.org/officeDocument/2006/relationships/hyperlink" Target="mailto:oficinaestrategica@pamplona.es" TargetMode="External"/><Relationship Id="rId20" Type="http://schemas.openxmlformats.org/officeDocument/2006/relationships/hyperlink" Target="mailto:jredondo@wizinkcenter.es" TargetMode="External"/><Relationship Id="rId41" Type="http://schemas.openxmlformats.org/officeDocument/2006/relationships/hyperlink" Target="mailto:jredondo@wizinkcenter.es" TargetMode="External"/><Relationship Id="rId62" Type="http://schemas.openxmlformats.org/officeDocument/2006/relationships/hyperlink" Target="mailto:tdcastellon@hotmail.com" TargetMode="External"/><Relationship Id="rId83" Type="http://schemas.openxmlformats.org/officeDocument/2006/relationships/hyperlink" Target="mailto:alvaro@aytoalmeria.es" TargetMode="External"/><Relationship Id="rId88" Type="http://schemas.openxmlformats.org/officeDocument/2006/relationships/hyperlink" Target="mailto:cesar.valcayo@sanjavier.es" TargetMode="External"/><Relationship Id="rId111" Type="http://schemas.openxmlformats.org/officeDocument/2006/relationships/hyperlink" Target="mailto:cesar.valcayo@sanjavier.es" TargetMode="External"/><Relationship Id="rId132" Type="http://schemas.openxmlformats.org/officeDocument/2006/relationships/hyperlink" Target="mailto:apuente@aytoquintanar.org" TargetMode="External"/><Relationship Id="rId153" Type="http://schemas.openxmlformats.org/officeDocument/2006/relationships/hyperlink" Target="mailto:gerencia@mediterrani1931.com" TargetMode="External"/><Relationship Id="rId174" Type="http://schemas.openxmlformats.org/officeDocument/2006/relationships/hyperlink" Target="mailto:david.lopez@ccvm.es" TargetMode="External"/><Relationship Id="rId179" Type="http://schemas.openxmlformats.org/officeDocument/2006/relationships/hyperlink" Target="mailto:oficinaestrategica@pamplona.es" TargetMode="External"/><Relationship Id="rId195" Type="http://schemas.openxmlformats.org/officeDocument/2006/relationships/hyperlink" Target="mailto:oficinaestrategica@pamplona.es" TargetMode="External"/><Relationship Id="rId190" Type="http://schemas.openxmlformats.org/officeDocument/2006/relationships/hyperlink" Target="mailto:alvaro@aytoalmeria.es" TargetMode="External"/><Relationship Id="rId15" Type="http://schemas.openxmlformats.org/officeDocument/2006/relationships/hyperlink" Target="mailto:jredondo@wizinkcenter.es" TargetMode="External"/><Relationship Id="rId36" Type="http://schemas.openxmlformats.org/officeDocument/2006/relationships/hyperlink" Target="mailto:david.lopez@ccvm.es" TargetMode="External"/><Relationship Id="rId57" Type="http://schemas.openxmlformats.org/officeDocument/2006/relationships/hyperlink" Target="mailto:tizquierdo@colivinn.com" TargetMode="External"/><Relationship Id="rId106" Type="http://schemas.openxmlformats.org/officeDocument/2006/relationships/hyperlink" Target="mailto:apuente@aytoquintanar.org" TargetMode="External"/><Relationship Id="rId127" Type="http://schemas.openxmlformats.org/officeDocument/2006/relationships/hyperlink" Target="mailto:jredondo@wizinkcenter.es" TargetMode="External"/><Relationship Id="rId10" Type="http://schemas.openxmlformats.org/officeDocument/2006/relationships/hyperlink" Target="mailto:cesar.valcayo@sanjavier.es" TargetMode="External"/><Relationship Id="rId31" Type="http://schemas.openxmlformats.org/officeDocument/2006/relationships/hyperlink" Target="mailto:jredondo@wizinkcenter.es" TargetMode="External"/><Relationship Id="rId52" Type="http://schemas.openxmlformats.org/officeDocument/2006/relationships/hyperlink" Target="mailto:alvaro@aytoalmeria.es" TargetMode="External"/><Relationship Id="rId73" Type="http://schemas.openxmlformats.org/officeDocument/2006/relationships/hyperlink" Target="mailto:jredondo@wizinkcenter.es" TargetMode="External"/><Relationship Id="rId78" Type="http://schemas.openxmlformats.org/officeDocument/2006/relationships/hyperlink" Target="mailto:alvaro@aytoalmeria.es" TargetMode="External"/><Relationship Id="rId94" Type="http://schemas.openxmlformats.org/officeDocument/2006/relationships/hyperlink" Target="mailto:merena@sort.cat" TargetMode="External"/><Relationship Id="rId99" Type="http://schemas.openxmlformats.org/officeDocument/2006/relationships/hyperlink" Target="mailto:jredondo@wizinkcenter.es" TargetMode="External"/><Relationship Id="rId101" Type="http://schemas.openxmlformats.org/officeDocument/2006/relationships/hyperlink" Target="mailto:carmen.jaen@aytoleon.es;%20secretariageneral@aytoleon.es" TargetMode="External"/><Relationship Id="rId122" Type="http://schemas.openxmlformats.org/officeDocument/2006/relationships/hyperlink" Target="mailto:david.lopez@ccvm.es" TargetMode="External"/><Relationship Id="rId143" Type="http://schemas.openxmlformats.org/officeDocument/2006/relationships/hyperlink" Target="mailto:tdcastellon@hotmail.com" TargetMode="External"/><Relationship Id="rId148" Type="http://schemas.openxmlformats.org/officeDocument/2006/relationships/hyperlink" Target="mailto:merena@sort.cat" TargetMode="External"/><Relationship Id="rId164" Type="http://schemas.openxmlformats.org/officeDocument/2006/relationships/hyperlink" Target="mailto:apuente@aytoquintanar.org" TargetMode="External"/><Relationship Id="rId169" Type="http://schemas.openxmlformats.org/officeDocument/2006/relationships/hyperlink" Target="mailto:tdcastellon@hotmail.com" TargetMode="External"/><Relationship Id="rId185" Type="http://schemas.openxmlformats.org/officeDocument/2006/relationships/hyperlink" Target="mailto:cesar.valcayo@sanjavier.es" TargetMode="External"/><Relationship Id="rId4" Type="http://schemas.openxmlformats.org/officeDocument/2006/relationships/hyperlink" Target="mailto:carmen.jaen@aytoleon.es;%20secretariageneral@aytoleon.es" TargetMode="External"/><Relationship Id="rId9" Type="http://schemas.openxmlformats.org/officeDocument/2006/relationships/hyperlink" Target="mailto:gerencia@mediterrani1931.com" TargetMode="External"/><Relationship Id="rId180" Type="http://schemas.openxmlformats.org/officeDocument/2006/relationships/hyperlink" Target="mailto:cesar.valcayo@sanjavier.es" TargetMode="External"/><Relationship Id="rId26" Type="http://schemas.openxmlformats.org/officeDocument/2006/relationships/hyperlink" Target="mailto:alvaro@aytoalmeria.es" TargetMode="External"/><Relationship Id="rId47" Type="http://schemas.openxmlformats.org/officeDocument/2006/relationships/hyperlink" Target="mailto:gerencia@mediterrani1931.com" TargetMode="External"/><Relationship Id="rId68" Type="http://schemas.openxmlformats.org/officeDocument/2006/relationships/hyperlink" Target="mailto:carmen.jaen@aytoleon.es;%20secretariageneral@aytoleon.es" TargetMode="External"/><Relationship Id="rId89" Type="http://schemas.openxmlformats.org/officeDocument/2006/relationships/hyperlink" Target="mailto:alvaro@aytoalmeria.es" TargetMode="External"/><Relationship Id="rId112" Type="http://schemas.openxmlformats.org/officeDocument/2006/relationships/hyperlink" Target="mailto:jredondo@wizinkcenter.es" TargetMode="External"/><Relationship Id="rId133" Type="http://schemas.openxmlformats.org/officeDocument/2006/relationships/hyperlink" Target="mailto:cesar.valcayo@sanjavier.es" TargetMode="External"/><Relationship Id="rId154" Type="http://schemas.openxmlformats.org/officeDocument/2006/relationships/hyperlink" Target="mailto:tizquierdo@colivinn.com" TargetMode="External"/><Relationship Id="rId175" Type="http://schemas.openxmlformats.org/officeDocument/2006/relationships/hyperlink" Target="mailto:david.lopez@ccvm.es" TargetMode="External"/><Relationship Id="rId196" Type="http://schemas.openxmlformats.org/officeDocument/2006/relationships/hyperlink" Target="mailto:cesar.valcayo@sanjavier.es" TargetMode="External"/><Relationship Id="rId16" Type="http://schemas.openxmlformats.org/officeDocument/2006/relationships/hyperlink" Target="mailto:merena@sort.cat" TargetMode="External"/><Relationship Id="rId37" Type="http://schemas.openxmlformats.org/officeDocument/2006/relationships/hyperlink" Target="mailto:alvaro@aytoalmeria.es" TargetMode="External"/><Relationship Id="rId58" Type="http://schemas.openxmlformats.org/officeDocument/2006/relationships/hyperlink" Target="mailto:david.lopez@ccvm.es" TargetMode="External"/><Relationship Id="rId79" Type="http://schemas.openxmlformats.org/officeDocument/2006/relationships/hyperlink" Target="mailto:oficinaestrategica@pamplona.es" TargetMode="External"/><Relationship Id="rId102" Type="http://schemas.openxmlformats.org/officeDocument/2006/relationships/hyperlink" Target="mailto:david.lopez@ccvm.es" TargetMode="External"/><Relationship Id="rId123" Type="http://schemas.openxmlformats.org/officeDocument/2006/relationships/hyperlink" Target="mailto:merena@sort.cat" TargetMode="External"/><Relationship Id="rId144" Type="http://schemas.openxmlformats.org/officeDocument/2006/relationships/hyperlink" Target="mailto:cesar.valcayo@sanjavier.es" TargetMode="External"/><Relationship Id="rId90" Type="http://schemas.openxmlformats.org/officeDocument/2006/relationships/hyperlink" Target="mailto:jredondo@wizinkcenter.es" TargetMode="External"/><Relationship Id="rId165" Type="http://schemas.openxmlformats.org/officeDocument/2006/relationships/hyperlink" Target="mailto:david.lopez@ccvm.es" TargetMode="External"/><Relationship Id="rId186" Type="http://schemas.openxmlformats.org/officeDocument/2006/relationships/hyperlink" Target="mailto:jredondo@wizinkcenter.es" TargetMode="External"/><Relationship Id="rId27" Type="http://schemas.openxmlformats.org/officeDocument/2006/relationships/hyperlink" Target="mailto:jredondo@wizinkcenter.es" TargetMode="External"/><Relationship Id="rId48" Type="http://schemas.openxmlformats.org/officeDocument/2006/relationships/hyperlink" Target="mailto:gerencia@mediterrani1931.com" TargetMode="External"/><Relationship Id="rId69" Type="http://schemas.openxmlformats.org/officeDocument/2006/relationships/hyperlink" Target="mailto:alvaro@aytoalmeria.es" TargetMode="External"/><Relationship Id="rId113" Type="http://schemas.openxmlformats.org/officeDocument/2006/relationships/hyperlink" Target="mailto:alvaro@aytoalmeria.es" TargetMode="External"/><Relationship Id="rId134" Type="http://schemas.openxmlformats.org/officeDocument/2006/relationships/hyperlink" Target="mailto:gerencia@mediterrani1931.com" TargetMode="External"/><Relationship Id="rId80" Type="http://schemas.openxmlformats.org/officeDocument/2006/relationships/hyperlink" Target="mailto:oficinaestrategica@pamplona.es" TargetMode="External"/><Relationship Id="rId155" Type="http://schemas.openxmlformats.org/officeDocument/2006/relationships/hyperlink" Target="mailto:jredondo@wizinkcenter.es" TargetMode="External"/><Relationship Id="rId176" Type="http://schemas.openxmlformats.org/officeDocument/2006/relationships/hyperlink" Target="mailto:jredondo@wizinkcenter.es" TargetMode="External"/><Relationship Id="rId197" Type="http://schemas.openxmlformats.org/officeDocument/2006/relationships/printerSettings" Target="../printerSettings/printerSettings1.bin"/><Relationship Id="rId17" Type="http://schemas.openxmlformats.org/officeDocument/2006/relationships/hyperlink" Target="mailto:tdcastellon@hotmail.com" TargetMode="External"/><Relationship Id="rId38" Type="http://schemas.openxmlformats.org/officeDocument/2006/relationships/hyperlink" Target="mailto:jredondo@wizinkcenter.es" TargetMode="External"/><Relationship Id="rId59" Type="http://schemas.openxmlformats.org/officeDocument/2006/relationships/hyperlink" Target="mailto:jredondo@wizinkcenter.es" TargetMode="External"/><Relationship Id="rId103" Type="http://schemas.openxmlformats.org/officeDocument/2006/relationships/hyperlink" Target="mailto:jredondo@wizinkcenter.es" TargetMode="External"/><Relationship Id="rId124" Type="http://schemas.openxmlformats.org/officeDocument/2006/relationships/hyperlink" Target="mailto:tdcastellon@hotmail.com" TargetMode="External"/><Relationship Id="rId70" Type="http://schemas.openxmlformats.org/officeDocument/2006/relationships/hyperlink" Target="mailto:alvaro@aytoalmeria.es" TargetMode="External"/><Relationship Id="rId91" Type="http://schemas.openxmlformats.org/officeDocument/2006/relationships/hyperlink" Target="mailto:oficinaestrategica@pamplona.es" TargetMode="External"/><Relationship Id="rId145" Type="http://schemas.openxmlformats.org/officeDocument/2006/relationships/hyperlink" Target="mailto:gerencia@mediterrani1931.com" TargetMode="External"/><Relationship Id="rId166" Type="http://schemas.openxmlformats.org/officeDocument/2006/relationships/hyperlink" Target="mailto:oficinaestrategica@pamplona.es" TargetMode="External"/><Relationship Id="rId187" Type="http://schemas.openxmlformats.org/officeDocument/2006/relationships/hyperlink" Target="mailto:tdcastellon@hotmail.com" TargetMode="External"/><Relationship Id="rId1" Type="http://schemas.openxmlformats.org/officeDocument/2006/relationships/hyperlink" Target="mailto:oficinaestrategica@pamplona.es" TargetMode="External"/><Relationship Id="rId28" Type="http://schemas.openxmlformats.org/officeDocument/2006/relationships/hyperlink" Target="mailto:tdcastellon@hotmail.com" TargetMode="External"/><Relationship Id="rId49" Type="http://schemas.openxmlformats.org/officeDocument/2006/relationships/hyperlink" Target="mailto:jredondo@wizinkcenter.es" TargetMode="External"/><Relationship Id="rId114" Type="http://schemas.openxmlformats.org/officeDocument/2006/relationships/hyperlink" Target="mailto:oficinaestrategica@pamplona.es" TargetMode="External"/><Relationship Id="rId60" Type="http://schemas.openxmlformats.org/officeDocument/2006/relationships/hyperlink" Target="mailto:apuente@aytoquintanar.org" TargetMode="External"/><Relationship Id="rId81" Type="http://schemas.openxmlformats.org/officeDocument/2006/relationships/hyperlink" Target="mailto:cesar.valcayo@sanjavier.es" TargetMode="External"/><Relationship Id="rId135" Type="http://schemas.openxmlformats.org/officeDocument/2006/relationships/hyperlink" Target="mailto:tizquierdo@colivinn.com" TargetMode="External"/><Relationship Id="rId156" Type="http://schemas.openxmlformats.org/officeDocument/2006/relationships/hyperlink" Target="mailto:apuente@aytoquintanar.org" TargetMode="External"/><Relationship Id="rId177" Type="http://schemas.openxmlformats.org/officeDocument/2006/relationships/hyperlink" Target="mailto:merena@sort.cat" TargetMode="External"/><Relationship Id="rId198" Type="http://schemas.openxmlformats.org/officeDocument/2006/relationships/drawing" Target="../drawings/drawing1.xml"/><Relationship Id="rId18" Type="http://schemas.openxmlformats.org/officeDocument/2006/relationships/hyperlink" Target="mailto:carmen.jaen@aytoleon.es;%20secretariageneral@aytoleon.es" TargetMode="External"/><Relationship Id="rId39" Type="http://schemas.openxmlformats.org/officeDocument/2006/relationships/hyperlink" Target="mailto:carmen.jaen@aytoleon.es;%20secretariageneral@aytoleon.es" TargetMode="External"/><Relationship Id="rId50" Type="http://schemas.openxmlformats.org/officeDocument/2006/relationships/hyperlink" Target="mailto:tdcastellon@hotmail.com" TargetMode="External"/><Relationship Id="rId104" Type="http://schemas.openxmlformats.org/officeDocument/2006/relationships/hyperlink" Target="mailto:merena@sort.cat" TargetMode="External"/><Relationship Id="rId125" Type="http://schemas.openxmlformats.org/officeDocument/2006/relationships/hyperlink" Target="mailto:jredondo@wizinkcenter.es" TargetMode="External"/><Relationship Id="rId146" Type="http://schemas.openxmlformats.org/officeDocument/2006/relationships/hyperlink" Target="mailto:tdcastellon@hotmail.com" TargetMode="External"/><Relationship Id="rId167" Type="http://schemas.openxmlformats.org/officeDocument/2006/relationships/hyperlink" Target="mailto:cesar.valcayo@sanjavier.es" TargetMode="External"/><Relationship Id="rId188" Type="http://schemas.openxmlformats.org/officeDocument/2006/relationships/hyperlink" Target="mailto:oficinaestrategica@pamplona.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tabSelected="1" zoomScale="60" zoomScaleNormal="60" workbookViewId="0">
      <pane xSplit="1" ySplit="2" topLeftCell="B36" activePane="bottomRight" state="frozen"/>
      <selection pane="topRight" activeCell="C1" sqref="C1"/>
      <selection pane="bottomLeft" activeCell="A4" sqref="A4"/>
      <selection pane="bottomRight" activeCell="J15" sqref="J15"/>
    </sheetView>
  </sheetViews>
  <sheetFormatPr baseColWidth="10" defaultRowHeight="15"/>
  <cols>
    <col min="1" max="1" width="35.7109375" customWidth="1"/>
    <col min="2" max="2" width="65.5703125" customWidth="1"/>
    <col min="3" max="3" width="74" customWidth="1"/>
    <col min="4" max="4" width="44.42578125" customWidth="1"/>
    <col min="5" max="5" width="19.5703125" customWidth="1"/>
    <col min="6" max="6" width="33.5703125" customWidth="1"/>
    <col min="7" max="7" width="20.5703125" bestFit="1" customWidth="1"/>
    <col min="8" max="8" width="11.42578125" customWidth="1"/>
    <col min="9" max="9" width="17.42578125" customWidth="1"/>
  </cols>
  <sheetData>
    <row r="1" spans="1:9" ht="99" customHeight="1">
      <c r="A1" s="107"/>
      <c r="B1" s="121" t="s">
        <v>616</v>
      </c>
      <c r="C1" s="121"/>
      <c r="D1" s="121"/>
      <c r="E1" s="121"/>
      <c r="F1" s="107"/>
    </row>
    <row r="2" spans="1:9" ht="66" customHeight="1">
      <c r="A2" s="83" t="s">
        <v>633</v>
      </c>
      <c r="B2" s="83" t="s">
        <v>634</v>
      </c>
      <c r="C2" s="83" t="s">
        <v>484</v>
      </c>
      <c r="D2" s="83" t="s">
        <v>635</v>
      </c>
      <c r="E2" s="83" t="s">
        <v>636</v>
      </c>
      <c r="F2" s="84" t="s">
        <v>615</v>
      </c>
    </row>
    <row r="3" spans="1:9" ht="57.75" customHeight="1">
      <c r="A3" s="92" t="s">
        <v>617</v>
      </c>
      <c r="B3" s="86" t="s">
        <v>18</v>
      </c>
      <c r="C3" s="87" t="s">
        <v>510</v>
      </c>
      <c r="D3" s="87" t="s">
        <v>555</v>
      </c>
      <c r="E3" s="88">
        <v>1</v>
      </c>
      <c r="F3" s="89">
        <v>31.278317152103561</v>
      </c>
      <c r="G3" s="100"/>
      <c r="I3" s="104"/>
    </row>
    <row r="4" spans="1:9" ht="57.75" customHeight="1">
      <c r="A4" s="114" t="s">
        <v>24</v>
      </c>
      <c r="B4" s="86" t="s">
        <v>25</v>
      </c>
      <c r="C4" s="87" t="s">
        <v>511</v>
      </c>
      <c r="D4" s="110" t="s">
        <v>612</v>
      </c>
      <c r="E4" s="116">
        <v>1</v>
      </c>
      <c r="F4" s="119">
        <v>89.591532093906906</v>
      </c>
    </row>
    <row r="5" spans="1:9" ht="57.75" customHeight="1">
      <c r="A5" s="118"/>
      <c r="B5" s="86" t="s">
        <v>37</v>
      </c>
      <c r="C5" s="87" t="s">
        <v>516</v>
      </c>
      <c r="D5" s="111"/>
      <c r="E5" s="117"/>
      <c r="F5" s="120"/>
      <c r="G5" s="104"/>
    </row>
    <row r="6" spans="1:9" ht="57.75" customHeight="1">
      <c r="A6" s="115"/>
      <c r="B6" s="86" t="s">
        <v>31</v>
      </c>
      <c r="C6" s="87" t="s">
        <v>517</v>
      </c>
      <c r="D6" s="87" t="s">
        <v>563</v>
      </c>
      <c r="E6" s="88">
        <v>1</v>
      </c>
      <c r="F6" s="89">
        <v>83.075692963752658</v>
      </c>
      <c r="G6" s="104"/>
    </row>
    <row r="7" spans="1:9" ht="57.75" customHeight="1">
      <c r="A7" s="92" t="s">
        <v>42</v>
      </c>
      <c r="B7" s="86" t="s">
        <v>43</v>
      </c>
      <c r="C7" s="87" t="s">
        <v>547</v>
      </c>
      <c r="D7" s="87" t="s">
        <v>638</v>
      </c>
      <c r="E7" s="88">
        <v>1</v>
      </c>
      <c r="F7" s="89">
        <v>54.801148788338708</v>
      </c>
      <c r="I7" s="104"/>
    </row>
    <row r="8" spans="1:9" ht="57.75" customHeight="1">
      <c r="A8" s="114" t="s">
        <v>49</v>
      </c>
      <c r="B8" s="86" t="s">
        <v>50</v>
      </c>
      <c r="C8" s="87" t="s">
        <v>512</v>
      </c>
      <c r="D8" s="110" t="s">
        <v>556</v>
      </c>
      <c r="E8" s="116">
        <v>1</v>
      </c>
      <c r="F8" s="119">
        <v>55.91</v>
      </c>
    </row>
    <row r="9" spans="1:9" ht="57.75" customHeight="1">
      <c r="A9" s="115"/>
      <c r="B9" s="86" t="s">
        <v>54</v>
      </c>
      <c r="C9" s="87" t="s">
        <v>548</v>
      </c>
      <c r="D9" s="111"/>
      <c r="E9" s="117"/>
      <c r="F9" s="120"/>
    </row>
    <row r="10" spans="1:9" ht="57.75" customHeight="1">
      <c r="A10" s="114" t="s">
        <v>58</v>
      </c>
      <c r="B10" s="86" t="s">
        <v>59</v>
      </c>
      <c r="C10" s="87" t="s">
        <v>549</v>
      </c>
      <c r="D10" s="110" t="s">
        <v>557</v>
      </c>
      <c r="E10" s="116">
        <v>1</v>
      </c>
      <c r="F10" s="119">
        <v>38.869999999999997</v>
      </c>
    </row>
    <row r="11" spans="1:9" ht="57.75" customHeight="1">
      <c r="A11" s="115"/>
      <c r="B11" s="86" t="s">
        <v>65</v>
      </c>
      <c r="C11" s="87" t="s">
        <v>550</v>
      </c>
      <c r="D11" s="111"/>
      <c r="E11" s="117"/>
      <c r="F11" s="120"/>
    </row>
    <row r="12" spans="1:9" ht="57.75" customHeight="1">
      <c r="A12" s="92" t="s">
        <v>68</v>
      </c>
      <c r="B12" s="86" t="s">
        <v>69</v>
      </c>
      <c r="C12" s="87" t="s">
        <v>519</v>
      </c>
      <c r="D12" s="87" t="s">
        <v>558</v>
      </c>
      <c r="E12" s="88">
        <v>1</v>
      </c>
      <c r="F12" s="89">
        <v>58.729595457771467</v>
      </c>
    </row>
    <row r="13" spans="1:9" ht="135" customHeight="1">
      <c r="A13" s="92" t="s">
        <v>74</v>
      </c>
      <c r="B13" s="86" t="s">
        <v>75</v>
      </c>
      <c r="C13" s="87" t="s">
        <v>551</v>
      </c>
      <c r="D13" s="87" t="s">
        <v>559</v>
      </c>
      <c r="E13" s="88">
        <v>1</v>
      </c>
      <c r="F13" s="89">
        <v>83.93811533052039</v>
      </c>
      <c r="G13" s="102"/>
    </row>
    <row r="14" spans="1:9" ht="135.75" customHeight="1">
      <c r="A14" s="92" t="s">
        <v>81</v>
      </c>
      <c r="B14" s="86" t="s">
        <v>82</v>
      </c>
      <c r="C14" s="87" t="s">
        <v>539</v>
      </c>
      <c r="D14" s="87" t="s">
        <v>560</v>
      </c>
      <c r="E14" s="88">
        <v>1</v>
      </c>
      <c r="F14" s="89">
        <v>31.747356705620465</v>
      </c>
    </row>
    <row r="15" spans="1:9" ht="82.5" customHeight="1">
      <c r="A15" s="92" t="s">
        <v>87</v>
      </c>
      <c r="B15" s="86" t="s">
        <v>88</v>
      </c>
      <c r="C15" s="87" t="s">
        <v>513</v>
      </c>
      <c r="D15" s="87" t="s">
        <v>561</v>
      </c>
      <c r="E15" s="88">
        <v>1</v>
      </c>
      <c r="F15" s="89">
        <v>39.978399861759115</v>
      </c>
    </row>
    <row r="16" spans="1:9" ht="78" customHeight="1">
      <c r="A16" s="92" t="s">
        <v>94</v>
      </c>
      <c r="B16" s="86" t="s">
        <v>95</v>
      </c>
      <c r="C16" s="87" t="s">
        <v>514</v>
      </c>
      <c r="D16" s="87" t="s">
        <v>562</v>
      </c>
      <c r="E16" s="88">
        <v>1</v>
      </c>
      <c r="F16" s="89">
        <v>34.915026081103811</v>
      </c>
      <c r="I16" s="104"/>
    </row>
    <row r="17" spans="1:9" ht="71.25" customHeight="1">
      <c r="A17" s="92" t="s">
        <v>101</v>
      </c>
      <c r="B17" s="86" t="s">
        <v>102</v>
      </c>
      <c r="C17" s="87" t="s">
        <v>490</v>
      </c>
      <c r="D17" s="87" t="s">
        <v>564</v>
      </c>
      <c r="E17" s="88">
        <v>1</v>
      </c>
      <c r="F17" s="89">
        <v>55.38024613442726</v>
      </c>
    </row>
    <row r="18" spans="1:9" ht="152.25" customHeight="1">
      <c r="A18" s="92" t="s">
        <v>108</v>
      </c>
      <c r="B18" s="86" t="s">
        <v>109</v>
      </c>
      <c r="C18" s="87" t="s">
        <v>522</v>
      </c>
      <c r="D18" s="87" t="s">
        <v>565</v>
      </c>
      <c r="E18" s="88">
        <v>1</v>
      </c>
      <c r="F18" s="89">
        <v>48.000878734622148</v>
      </c>
    </row>
    <row r="19" spans="1:9" ht="106.5" customHeight="1">
      <c r="A19" s="114" t="s">
        <v>113</v>
      </c>
      <c r="B19" s="86" t="s">
        <v>114</v>
      </c>
      <c r="C19" s="87" t="s">
        <v>523</v>
      </c>
      <c r="D19" s="110" t="s">
        <v>566</v>
      </c>
      <c r="E19" s="116">
        <v>1</v>
      </c>
      <c r="F19" s="119">
        <v>60.3</v>
      </c>
    </row>
    <row r="20" spans="1:9" ht="109.5" customHeight="1">
      <c r="A20" s="115"/>
      <c r="B20" s="86" t="s">
        <v>118</v>
      </c>
      <c r="C20" s="87" t="s">
        <v>524</v>
      </c>
      <c r="D20" s="111"/>
      <c r="E20" s="117"/>
      <c r="F20" s="120"/>
    </row>
    <row r="21" spans="1:9" ht="78" customHeight="1">
      <c r="A21" s="92" t="s">
        <v>122</v>
      </c>
      <c r="B21" s="86" t="s">
        <v>123</v>
      </c>
      <c r="C21" s="87" t="s">
        <v>491</v>
      </c>
      <c r="D21" s="87" t="s">
        <v>567</v>
      </c>
      <c r="E21" s="88">
        <v>1</v>
      </c>
      <c r="F21" s="89">
        <v>43.289879715347311</v>
      </c>
    </row>
    <row r="22" spans="1:9" ht="93.75" customHeight="1">
      <c r="A22" s="92" t="s">
        <v>128</v>
      </c>
      <c r="B22" s="86" t="s">
        <v>128</v>
      </c>
      <c r="C22" s="87" t="s">
        <v>526</v>
      </c>
      <c r="D22" s="87" t="s">
        <v>568</v>
      </c>
      <c r="E22" s="88">
        <v>1</v>
      </c>
      <c r="F22" s="89">
        <v>50.484496124031011</v>
      </c>
    </row>
    <row r="23" spans="1:9" ht="78.75" customHeight="1">
      <c r="A23" s="92" t="s">
        <v>134</v>
      </c>
      <c r="B23" s="86" t="s">
        <v>135</v>
      </c>
      <c r="C23" s="87" t="s">
        <v>527</v>
      </c>
      <c r="D23" s="87" t="s">
        <v>569</v>
      </c>
      <c r="E23" s="88">
        <v>1</v>
      </c>
      <c r="F23" s="89">
        <v>34.135855546001721</v>
      </c>
    </row>
    <row r="24" spans="1:9" ht="148.5" customHeight="1">
      <c r="A24" s="92" t="s">
        <v>141</v>
      </c>
      <c r="B24" s="86" t="s">
        <v>142</v>
      </c>
      <c r="C24" s="87" t="s">
        <v>529</v>
      </c>
      <c r="D24" s="87" t="s">
        <v>570</v>
      </c>
      <c r="E24" s="88">
        <v>1</v>
      </c>
      <c r="F24" s="89">
        <v>46.858568636602001</v>
      </c>
      <c r="G24" s="103"/>
    </row>
    <row r="25" spans="1:9" ht="74.25" customHeight="1">
      <c r="A25" s="92" t="s">
        <v>147</v>
      </c>
      <c r="B25" s="86" t="s">
        <v>148</v>
      </c>
      <c r="C25" s="87" t="s">
        <v>532</v>
      </c>
      <c r="D25" s="87" t="s">
        <v>571</v>
      </c>
      <c r="E25" s="88">
        <v>1</v>
      </c>
      <c r="F25" s="89">
        <v>31.239153071850041</v>
      </c>
    </row>
    <row r="26" spans="1:9" ht="75" customHeight="1">
      <c r="A26" s="92" t="s">
        <v>153</v>
      </c>
      <c r="B26" s="86" t="s">
        <v>154</v>
      </c>
      <c r="C26" s="87" t="s">
        <v>540</v>
      </c>
      <c r="D26" s="87" t="s">
        <v>572</v>
      </c>
      <c r="E26" s="88">
        <v>1</v>
      </c>
      <c r="F26" s="89">
        <v>74.253022725834029</v>
      </c>
    </row>
    <row r="27" spans="1:9" ht="76.5" customHeight="1">
      <c r="A27" s="92" t="s">
        <v>160</v>
      </c>
      <c r="B27" s="86" t="s">
        <v>161</v>
      </c>
      <c r="C27" s="87" t="s">
        <v>488</v>
      </c>
      <c r="D27" s="87" t="s">
        <v>611</v>
      </c>
      <c r="E27" s="88">
        <v>1</v>
      </c>
      <c r="F27" s="89">
        <v>51.288056206088996</v>
      </c>
    </row>
    <row r="28" spans="1:9" ht="125.25" customHeight="1">
      <c r="A28" s="92" t="s">
        <v>165</v>
      </c>
      <c r="B28" s="86" t="s">
        <v>166</v>
      </c>
      <c r="C28" s="87" t="s">
        <v>533</v>
      </c>
      <c r="D28" s="87" t="s">
        <v>610</v>
      </c>
      <c r="E28" s="88">
        <v>1</v>
      </c>
      <c r="F28" s="89">
        <v>44.167217448777265</v>
      </c>
      <c r="I28" s="104"/>
    </row>
    <row r="29" spans="1:9" ht="57.75" customHeight="1">
      <c r="A29" s="92" t="s">
        <v>637</v>
      </c>
      <c r="B29" s="86" t="s">
        <v>173</v>
      </c>
      <c r="C29" s="87" t="s">
        <v>554</v>
      </c>
      <c r="D29" s="87" t="s">
        <v>609</v>
      </c>
      <c r="E29" s="88">
        <v>1</v>
      </c>
      <c r="F29" s="89">
        <v>42.662779397473273</v>
      </c>
    </row>
    <row r="30" spans="1:9" ht="57.75" customHeight="1">
      <c r="A30" s="92" t="s">
        <v>618</v>
      </c>
      <c r="B30" s="86" t="s">
        <v>180</v>
      </c>
      <c r="C30" s="87" t="s">
        <v>492</v>
      </c>
      <c r="D30" s="87" t="s">
        <v>608</v>
      </c>
      <c r="E30" s="88">
        <v>1</v>
      </c>
      <c r="F30" s="89">
        <v>39.314516129032256</v>
      </c>
    </row>
    <row r="31" spans="1:9" ht="57.75" customHeight="1">
      <c r="A31" s="114" t="s">
        <v>186</v>
      </c>
      <c r="B31" s="86" t="s">
        <v>187</v>
      </c>
      <c r="C31" s="87" t="s">
        <v>493</v>
      </c>
      <c r="D31" s="87" t="s">
        <v>606</v>
      </c>
      <c r="E31" s="88">
        <v>1</v>
      </c>
      <c r="F31" s="89">
        <v>33.469411764705882</v>
      </c>
      <c r="G31" s="104"/>
    </row>
    <row r="32" spans="1:9" ht="85.5" customHeight="1">
      <c r="A32" s="115"/>
      <c r="B32" s="86" t="s">
        <v>193</v>
      </c>
      <c r="C32" s="87" t="s">
        <v>494</v>
      </c>
      <c r="D32" s="87" t="s">
        <v>607</v>
      </c>
      <c r="E32" s="88">
        <v>1</v>
      </c>
      <c r="F32" s="89">
        <v>34.586466165413526</v>
      </c>
    </row>
    <row r="33" spans="1:9" ht="93.75" customHeight="1">
      <c r="A33" s="93" t="s">
        <v>619</v>
      </c>
      <c r="B33" s="86" t="s">
        <v>199</v>
      </c>
      <c r="C33" s="87" t="s">
        <v>613</v>
      </c>
      <c r="D33" s="94" t="s">
        <v>199</v>
      </c>
      <c r="E33" s="88">
        <v>1</v>
      </c>
      <c r="F33" s="95">
        <v>72.03</v>
      </c>
      <c r="I33" s="104"/>
    </row>
    <row r="34" spans="1:9" ht="74.25" customHeight="1">
      <c r="A34" s="114" t="s">
        <v>205</v>
      </c>
      <c r="B34" s="86" t="s">
        <v>208</v>
      </c>
      <c r="C34" s="87" t="s">
        <v>552</v>
      </c>
      <c r="D34" s="110" t="s">
        <v>605</v>
      </c>
      <c r="E34" s="116">
        <v>1</v>
      </c>
      <c r="F34" s="119">
        <v>45.88</v>
      </c>
    </row>
    <row r="35" spans="1:9" ht="74.25" customHeight="1">
      <c r="A35" s="115"/>
      <c r="B35" s="86" t="s">
        <v>214</v>
      </c>
      <c r="C35" s="87" t="s">
        <v>534</v>
      </c>
      <c r="D35" s="111"/>
      <c r="E35" s="117"/>
      <c r="F35" s="120"/>
      <c r="G35" s="104"/>
    </row>
    <row r="36" spans="1:9" ht="99" customHeight="1">
      <c r="A36" s="92" t="s">
        <v>220</v>
      </c>
      <c r="B36" s="86" t="s">
        <v>221</v>
      </c>
      <c r="C36" s="87" t="s">
        <v>487</v>
      </c>
      <c r="D36" s="87" t="s">
        <v>604</v>
      </c>
      <c r="E36" s="88">
        <v>1</v>
      </c>
      <c r="F36" s="89">
        <v>89.119412553179089</v>
      </c>
    </row>
    <row r="37" spans="1:9" ht="81.75" customHeight="1">
      <c r="A37" s="92" t="s">
        <v>232</v>
      </c>
      <c r="B37" s="86" t="s">
        <v>233</v>
      </c>
      <c r="C37" s="87" t="s">
        <v>495</v>
      </c>
      <c r="D37" s="87" t="s">
        <v>603</v>
      </c>
      <c r="E37" s="88">
        <v>1</v>
      </c>
      <c r="F37" s="89">
        <v>61.162889719449311</v>
      </c>
    </row>
    <row r="38" spans="1:9" ht="57.75" customHeight="1">
      <c r="A38" s="92" t="s">
        <v>239</v>
      </c>
      <c r="B38" s="86" t="s">
        <v>240</v>
      </c>
      <c r="C38" s="87" t="s">
        <v>496</v>
      </c>
      <c r="D38" s="87" t="s">
        <v>602</v>
      </c>
      <c r="E38" s="88">
        <v>1</v>
      </c>
      <c r="F38" s="89">
        <v>54.894227321620633</v>
      </c>
    </row>
    <row r="39" spans="1:9" ht="57.75" customHeight="1">
      <c r="A39" s="92" t="s">
        <v>245</v>
      </c>
      <c r="B39" s="86" t="s">
        <v>246</v>
      </c>
      <c r="C39" s="87" t="s">
        <v>535</v>
      </c>
      <c r="D39" s="87" t="s">
        <v>601</v>
      </c>
      <c r="E39" s="88">
        <v>1</v>
      </c>
      <c r="F39" s="89">
        <v>41.213720316622684</v>
      </c>
    </row>
    <row r="40" spans="1:9" ht="57.75" customHeight="1">
      <c r="A40" s="92" t="s">
        <v>252</v>
      </c>
      <c r="B40" s="86" t="s">
        <v>253</v>
      </c>
      <c r="C40" s="87" t="s">
        <v>497</v>
      </c>
      <c r="D40" s="87" t="s">
        <v>600</v>
      </c>
      <c r="E40" s="88">
        <v>1</v>
      </c>
      <c r="F40" s="89">
        <v>36.718984453921806</v>
      </c>
    </row>
    <row r="41" spans="1:9" ht="75" customHeight="1">
      <c r="A41" s="92" t="s">
        <v>259</v>
      </c>
      <c r="B41" s="86" t="s">
        <v>260</v>
      </c>
      <c r="C41" s="87" t="s">
        <v>553</v>
      </c>
      <c r="D41" s="87" t="s">
        <v>599</v>
      </c>
      <c r="E41" s="88">
        <v>1</v>
      </c>
      <c r="F41" s="89">
        <v>42.33136542426525</v>
      </c>
      <c r="H41" s="106"/>
    </row>
    <row r="42" spans="1:9" ht="57.75" customHeight="1">
      <c r="A42" s="92" t="s">
        <v>266</v>
      </c>
      <c r="B42" s="86" t="s">
        <v>267</v>
      </c>
      <c r="C42" s="87" t="s">
        <v>498</v>
      </c>
      <c r="D42" s="87" t="s">
        <v>598</v>
      </c>
      <c r="E42" s="88">
        <v>1</v>
      </c>
      <c r="F42" s="89">
        <v>57.329701818594494</v>
      </c>
      <c r="I42" s="104"/>
    </row>
    <row r="43" spans="1:9" ht="57.75" customHeight="1">
      <c r="A43" s="92" t="s">
        <v>272</v>
      </c>
      <c r="B43" s="86" t="s">
        <v>273</v>
      </c>
      <c r="C43" s="87" t="s">
        <v>541</v>
      </c>
      <c r="D43" s="87" t="s">
        <v>597</v>
      </c>
      <c r="E43" s="88">
        <v>1</v>
      </c>
      <c r="F43" s="89">
        <v>62.878411910669975</v>
      </c>
      <c r="H43" s="106"/>
    </row>
    <row r="44" spans="1:9" ht="78.75" customHeight="1">
      <c r="A44" s="92" t="s">
        <v>278</v>
      </c>
      <c r="B44" s="86" t="s">
        <v>279</v>
      </c>
      <c r="C44" s="87" t="s">
        <v>542</v>
      </c>
      <c r="D44" s="87" t="s">
        <v>594</v>
      </c>
      <c r="E44" s="88">
        <v>1</v>
      </c>
      <c r="F44" s="89">
        <v>54.172710569577411</v>
      </c>
    </row>
    <row r="45" spans="1:9" ht="57.75" customHeight="1">
      <c r="A45" s="114" t="s">
        <v>285</v>
      </c>
      <c r="B45" s="86" t="s">
        <v>286</v>
      </c>
      <c r="C45" s="87" t="s">
        <v>543</v>
      </c>
      <c r="D45" s="87" t="s">
        <v>595</v>
      </c>
      <c r="E45" s="88">
        <v>1</v>
      </c>
      <c r="F45" s="89">
        <v>60.417244116381255</v>
      </c>
      <c r="G45" s="104"/>
    </row>
    <row r="46" spans="1:9" ht="57.75" customHeight="1">
      <c r="A46" s="115"/>
      <c r="B46" s="86" t="s">
        <v>292</v>
      </c>
      <c r="C46" s="87" t="s">
        <v>499</v>
      </c>
      <c r="D46" s="87" t="s">
        <v>596</v>
      </c>
      <c r="E46" s="88">
        <v>1</v>
      </c>
      <c r="F46" s="89">
        <v>75.02378808434004</v>
      </c>
    </row>
    <row r="47" spans="1:9" ht="57.75" customHeight="1">
      <c r="A47" s="114" t="s">
        <v>297</v>
      </c>
      <c r="B47" s="86" t="s">
        <v>299</v>
      </c>
      <c r="C47" s="87" t="s">
        <v>500</v>
      </c>
      <c r="D47" s="110" t="s">
        <v>593</v>
      </c>
      <c r="E47" s="116">
        <v>1</v>
      </c>
      <c r="F47" s="119">
        <v>42.33</v>
      </c>
      <c r="G47" s="104"/>
    </row>
    <row r="48" spans="1:9" ht="57.75" customHeight="1">
      <c r="A48" s="115"/>
      <c r="B48" s="86" t="s">
        <v>304</v>
      </c>
      <c r="C48" s="87" t="s">
        <v>544</v>
      </c>
      <c r="D48" s="111"/>
      <c r="E48" s="117"/>
      <c r="F48" s="120"/>
    </row>
    <row r="49" spans="1:9" ht="57.75" customHeight="1">
      <c r="A49" s="92" t="s">
        <v>309</v>
      </c>
      <c r="B49" s="86" t="s">
        <v>311</v>
      </c>
      <c r="C49" s="87" t="s">
        <v>501</v>
      </c>
      <c r="D49" s="87" t="s">
        <v>592</v>
      </c>
      <c r="E49" s="88">
        <v>1</v>
      </c>
      <c r="F49" s="89">
        <v>51.808155937419841</v>
      </c>
    </row>
    <row r="50" spans="1:9" ht="87.75" customHeight="1">
      <c r="A50" s="92" t="s">
        <v>316</v>
      </c>
      <c r="B50" s="86" t="s">
        <v>317</v>
      </c>
      <c r="C50" s="87" t="s">
        <v>489</v>
      </c>
      <c r="D50" s="87" t="s">
        <v>591</v>
      </c>
      <c r="E50" s="88">
        <v>1</v>
      </c>
      <c r="F50" s="89">
        <v>46.893332231678095</v>
      </c>
    </row>
    <row r="51" spans="1:9" ht="99.75" customHeight="1">
      <c r="A51" s="92" t="s">
        <v>322</v>
      </c>
      <c r="B51" s="86" t="s">
        <v>323</v>
      </c>
      <c r="C51" s="87" t="s">
        <v>502</v>
      </c>
      <c r="D51" s="87" t="s">
        <v>590</v>
      </c>
      <c r="E51" s="88">
        <v>1</v>
      </c>
      <c r="F51" s="89">
        <v>55.568332375071861</v>
      </c>
    </row>
    <row r="52" spans="1:9" ht="97.5" customHeight="1">
      <c r="A52" s="92" t="s">
        <v>329</v>
      </c>
      <c r="B52" s="86" t="s">
        <v>330</v>
      </c>
      <c r="C52" s="87" t="s">
        <v>503</v>
      </c>
      <c r="D52" s="87" t="s">
        <v>589</v>
      </c>
      <c r="E52" s="88">
        <v>1</v>
      </c>
      <c r="F52" s="89">
        <v>41.542449773169139</v>
      </c>
    </row>
    <row r="53" spans="1:9" ht="89.25" customHeight="1">
      <c r="A53" s="114" t="s">
        <v>336</v>
      </c>
      <c r="B53" s="86" t="s">
        <v>337</v>
      </c>
      <c r="C53" s="87" t="s">
        <v>504</v>
      </c>
      <c r="D53" s="110" t="s">
        <v>588</v>
      </c>
      <c r="E53" s="116">
        <v>1</v>
      </c>
      <c r="F53" s="119">
        <v>62.34</v>
      </c>
      <c r="G53" s="104"/>
    </row>
    <row r="54" spans="1:9" ht="72.75" customHeight="1">
      <c r="A54" s="115"/>
      <c r="B54" s="86" t="s">
        <v>342</v>
      </c>
      <c r="C54" s="87" t="s">
        <v>538</v>
      </c>
      <c r="D54" s="111"/>
      <c r="E54" s="117"/>
      <c r="F54" s="120"/>
    </row>
    <row r="55" spans="1:9" ht="57.75" customHeight="1" thickBot="1">
      <c r="A55" s="92" t="s">
        <v>346</v>
      </c>
      <c r="B55" s="86" t="s">
        <v>347</v>
      </c>
      <c r="C55" s="87" t="s">
        <v>515</v>
      </c>
      <c r="D55" s="87" t="s">
        <v>587</v>
      </c>
      <c r="E55" s="88">
        <v>1</v>
      </c>
      <c r="F55" s="89">
        <v>31.449893390191896</v>
      </c>
    </row>
    <row r="56" spans="1:9" ht="57.75" customHeight="1">
      <c r="A56" s="85" t="s">
        <v>620</v>
      </c>
      <c r="B56" s="86" t="s">
        <v>353</v>
      </c>
      <c r="C56" s="87" t="s">
        <v>518</v>
      </c>
      <c r="D56" s="87" t="s">
        <v>586</v>
      </c>
      <c r="E56" s="88">
        <v>1</v>
      </c>
      <c r="F56" s="89">
        <v>73.86</v>
      </c>
      <c r="G56" s="102"/>
    </row>
    <row r="57" spans="1:9" ht="86.25" customHeight="1">
      <c r="A57" s="90" t="s">
        <v>621</v>
      </c>
      <c r="B57" s="86" t="s">
        <v>361</v>
      </c>
      <c r="C57" s="87" t="s">
        <v>520</v>
      </c>
      <c r="D57" s="87" t="s">
        <v>585</v>
      </c>
      <c r="E57" s="88">
        <v>1</v>
      </c>
      <c r="F57" s="89">
        <v>61.273563218390812</v>
      </c>
      <c r="G57" s="101"/>
    </row>
    <row r="58" spans="1:9" ht="90" customHeight="1">
      <c r="A58" s="90" t="s">
        <v>368</v>
      </c>
      <c r="B58" s="86" t="s">
        <v>369</v>
      </c>
      <c r="C58" s="87" t="s">
        <v>545</v>
      </c>
      <c r="D58" s="87" t="s">
        <v>584</v>
      </c>
      <c r="E58" s="88">
        <v>1</v>
      </c>
      <c r="F58" s="89">
        <v>62.277264325323479</v>
      </c>
      <c r="I58" s="104"/>
    </row>
    <row r="59" spans="1:9" ht="126" customHeight="1">
      <c r="A59" s="112" t="s">
        <v>622</v>
      </c>
      <c r="B59" s="86" t="s">
        <v>377</v>
      </c>
      <c r="C59" s="87" t="s">
        <v>505</v>
      </c>
      <c r="D59" s="87" t="s">
        <v>377</v>
      </c>
      <c r="E59" s="88">
        <v>1</v>
      </c>
      <c r="F59" s="89">
        <v>47.689157026623121</v>
      </c>
    </row>
    <row r="60" spans="1:9" ht="93" customHeight="1">
      <c r="A60" s="113"/>
      <c r="B60" s="86" t="s">
        <v>384</v>
      </c>
      <c r="C60" s="87" t="s">
        <v>521</v>
      </c>
      <c r="D60" s="87" t="s">
        <v>384</v>
      </c>
      <c r="E60" s="88">
        <v>1</v>
      </c>
      <c r="F60" s="89">
        <v>53.318507192994637</v>
      </c>
      <c r="G60" s="104"/>
    </row>
    <row r="61" spans="1:9" ht="66.75" customHeight="1">
      <c r="A61" s="90" t="s">
        <v>623</v>
      </c>
      <c r="B61" s="86" t="s">
        <v>390</v>
      </c>
      <c r="C61" s="87" t="s">
        <v>390</v>
      </c>
      <c r="D61" s="87" t="s">
        <v>583</v>
      </c>
      <c r="E61" s="88">
        <v>1</v>
      </c>
      <c r="F61" s="89">
        <v>78.058776489404238</v>
      </c>
    </row>
    <row r="62" spans="1:9" ht="70.5" customHeight="1">
      <c r="A62" s="90" t="s">
        <v>624</v>
      </c>
      <c r="B62" s="86" t="s">
        <v>398</v>
      </c>
      <c r="C62" s="87" t="s">
        <v>530</v>
      </c>
      <c r="D62" s="87" t="s">
        <v>582</v>
      </c>
      <c r="E62" s="88">
        <v>1</v>
      </c>
      <c r="F62" s="89">
        <v>68.148148148148152</v>
      </c>
    </row>
    <row r="63" spans="1:9" ht="78" customHeight="1">
      <c r="A63" s="90" t="s">
        <v>625</v>
      </c>
      <c r="B63" s="86" t="s">
        <v>404</v>
      </c>
      <c r="C63" s="87" t="s">
        <v>525</v>
      </c>
      <c r="D63" s="87" t="s">
        <v>581</v>
      </c>
      <c r="E63" s="88">
        <v>1</v>
      </c>
      <c r="F63" s="89">
        <v>57.089265670230994</v>
      </c>
    </row>
    <row r="64" spans="1:9" ht="57.75" customHeight="1">
      <c r="A64" s="90" t="s">
        <v>411</v>
      </c>
      <c r="B64" s="86" t="s">
        <v>412</v>
      </c>
      <c r="C64" s="87" t="s">
        <v>528</v>
      </c>
      <c r="D64" s="87" t="s">
        <v>580</v>
      </c>
      <c r="E64" s="88">
        <v>1</v>
      </c>
      <c r="F64" s="89">
        <v>54.662840746054528</v>
      </c>
      <c r="G64" s="103"/>
    </row>
    <row r="65" spans="1:7" ht="109.5" customHeight="1">
      <c r="A65" s="90" t="s">
        <v>626</v>
      </c>
      <c r="B65" s="86" t="s">
        <v>420</v>
      </c>
      <c r="C65" s="87" t="s">
        <v>531</v>
      </c>
      <c r="D65" s="87" t="s">
        <v>579</v>
      </c>
      <c r="E65" s="88">
        <v>1</v>
      </c>
      <c r="F65" s="89">
        <v>63.191632820536967</v>
      </c>
      <c r="G65" s="103"/>
    </row>
    <row r="66" spans="1:7" ht="89.25" customHeight="1">
      <c r="A66" s="90" t="s">
        <v>627</v>
      </c>
      <c r="B66" s="86" t="s">
        <v>428</v>
      </c>
      <c r="C66" s="87" t="s">
        <v>546</v>
      </c>
      <c r="D66" s="87" t="s">
        <v>428</v>
      </c>
      <c r="E66" s="88">
        <v>1</v>
      </c>
      <c r="F66" s="89">
        <v>67.013097949886102</v>
      </c>
    </row>
    <row r="67" spans="1:7" ht="78.75" customHeight="1">
      <c r="A67" s="90" t="s">
        <v>628</v>
      </c>
      <c r="B67" s="86" t="s">
        <v>436</v>
      </c>
      <c r="C67" s="87" t="s">
        <v>506</v>
      </c>
      <c r="D67" s="87" t="s">
        <v>578</v>
      </c>
      <c r="E67" s="88">
        <v>1</v>
      </c>
      <c r="F67" s="89">
        <v>77.22088835534214</v>
      </c>
    </row>
    <row r="68" spans="1:7" ht="166.5" customHeight="1">
      <c r="A68" s="90" t="s">
        <v>629</v>
      </c>
      <c r="B68" s="86" t="s">
        <v>442</v>
      </c>
      <c r="C68" s="87" t="s">
        <v>507</v>
      </c>
      <c r="D68" s="87" t="s">
        <v>577</v>
      </c>
      <c r="E68" s="88">
        <v>1</v>
      </c>
      <c r="F68" s="89">
        <v>60.636264300838626</v>
      </c>
    </row>
    <row r="69" spans="1:7" ht="103.5" customHeight="1">
      <c r="A69" s="90" t="s">
        <v>630</v>
      </c>
      <c r="B69" s="86" t="s">
        <v>449</v>
      </c>
      <c r="C69" s="87" t="s">
        <v>509</v>
      </c>
      <c r="D69" s="87" t="s">
        <v>575</v>
      </c>
      <c r="E69" s="88">
        <v>1</v>
      </c>
      <c r="F69" s="89">
        <v>98.387453059421247</v>
      </c>
    </row>
    <row r="70" spans="1:7" ht="78.75" customHeight="1">
      <c r="A70" s="122" t="s">
        <v>631</v>
      </c>
      <c r="B70" s="86" t="s">
        <v>458</v>
      </c>
      <c r="C70" s="87" t="s">
        <v>536</v>
      </c>
      <c r="D70" s="87" t="s">
        <v>576</v>
      </c>
      <c r="E70" s="88">
        <v>1</v>
      </c>
      <c r="F70" s="89">
        <v>30.637061498624536</v>
      </c>
    </row>
    <row r="71" spans="1:7" ht="105.75" customHeight="1">
      <c r="A71" s="123"/>
      <c r="B71" s="86" t="s">
        <v>465</v>
      </c>
      <c r="C71" s="91" t="s">
        <v>537</v>
      </c>
      <c r="D71" s="91" t="s">
        <v>574</v>
      </c>
      <c r="E71" s="88">
        <v>1</v>
      </c>
      <c r="F71" s="89">
        <v>32.663271284986713</v>
      </c>
      <c r="G71" s="104"/>
    </row>
    <row r="72" spans="1:7" ht="72.75" customHeight="1">
      <c r="A72" s="96" t="s">
        <v>632</v>
      </c>
      <c r="B72" s="97" t="s">
        <v>472</v>
      </c>
      <c r="C72" s="94" t="s">
        <v>508</v>
      </c>
      <c r="D72" s="94" t="s">
        <v>573</v>
      </c>
      <c r="E72" s="98">
        <v>1</v>
      </c>
      <c r="F72" s="99">
        <v>38.733705772811916</v>
      </c>
    </row>
    <row r="73" spans="1:7" ht="22.5" customHeight="1">
      <c r="A73" s="108" t="s">
        <v>614</v>
      </c>
      <c r="B73" s="108"/>
      <c r="C73" s="108"/>
      <c r="D73" s="108"/>
      <c r="E73" s="109">
        <v>63</v>
      </c>
      <c r="F73" s="108"/>
    </row>
    <row r="76" spans="1:7">
      <c r="F76" s="105"/>
    </row>
  </sheetData>
  <autoFilter ref="A2:F72" xr:uid="{00000000-0009-0000-0000-000000000000}"/>
  <mergeCells count="33">
    <mergeCell ref="A70:A71"/>
    <mergeCell ref="F53:F54"/>
    <mergeCell ref="F47:F48"/>
    <mergeCell ref="F34:F35"/>
    <mergeCell ref="F19:F20"/>
    <mergeCell ref="E10:E11"/>
    <mergeCell ref="F10:F11"/>
    <mergeCell ref="A31:A32"/>
    <mergeCell ref="D10:D11"/>
    <mergeCell ref="D19:D20"/>
    <mergeCell ref="E4:E5"/>
    <mergeCell ref="E19:E20"/>
    <mergeCell ref="B1:E1"/>
    <mergeCell ref="D4:D5"/>
    <mergeCell ref="D8:D9"/>
    <mergeCell ref="A10:A11"/>
    <mergeCell ref="A19:A20"/>
    <mergeCell ref="A4:A6"/>
    <mergeCell ref="A8:A9"/>
    <mergeCell ref="F4:F5"/>
    <mergeCell ref="F8:F9"/>
    <mergeCell ref="E8:E9"/>
    <mergeCell ref="D34:D35"/>
    <mergeCell ref="A59:A60"/>
    <mergeCell ref="A47:A48"/>
    <mergeCell ref="A53:A54"/>
    <mergeCell ref="E47:E48"/>
    <mergeCell ref="E53:E54"/>
    <mergeCell ref="D53:D54"/>
    <mergeCell ref="D47:D48"/>
    <mergeCell ref="A45:A46"/>
    <mergeCell ref="A34:A35"/>
    <mergeCell ref="E34:E35"/>
  </mergeCells>
  <hyperlinks>
    <hyperlink ref="H27" r:id="rId1" display="oficinaestrategica@pamplona.es_x000a_m.ardanaz@pamplona.es    " xr:uid="{00000000-0004-0000-0000-000002000000}"/>
    <hyperlink ref="H23" r:id="rId2" display="jredondo@wizinkcenter.es" xr:uid="{00000000-0004-0000-0000-000004000000}"/>
    <hyperlink ref="H25:H26" r:id="rId3" display="jredondo@wizinkcenter.es" xr:uid="{00000000-0004-0000-0000-000005000000}"/>
    <hyperlink ref="H66" r:id="rId4" display="carmen.jaen@aytoleon.es; secretariageneral@aytoleon.es" xr:uid="{00000000-0004-0000-0000-000006000000}"/>
    <hyperlink ref="H74" r:id="rId5" display="tizquierdo@colivinn.com" xr:uid="{00000000-0004-0000-0000-000007000000}"/>
    <hyperlink ref="H54" r:id="rId6" display="jredondo@wizinkcenter.es" xr:uid="{00000000-0004-0000-0000-000008000000}"/>
    <hyperlink ref="H19" r:id="rId7" display="oficinaestrategica@pamplona.es_x000a_m.ardanaz@pamplona.es    " xr:uid="{00000000-0004-0000-0000-000009000000}"/>
    <hyperlink ref="H19:H20" r:id="rId8" display="oficinaestrategica@pamplona.es" xr:uid="{00000000-0004-0000-0000-00000A000000}"/>
    <hyperlink ref="H67" r:id="rId9" display="gerencia@mediterrani1931.com" xr:uid="{00000000-0004-0000-0000-00000B000000}"/>
    <hyperlink ref="H61:H63" r:id="rId10" display="cesar.valcayo@sanjavier.es" xr:uid="{00000000-0004-0000-0000-00000C000000}"/>
    <hyperlink ref="H59" r:id="rId11" display="merena@sort.cat" xr:uid="{00000000-0004-0000-0000-00000E000000}"/>
    <hyperlink ref="H48" r:id="rId12" display="oficinaestrategica@pamplona.es_x000a_m.ardanaz@pamplona.es    " xr:uid="{00000000-0004-0000-0000-00000F000000}"/>
    <hyperlink ref="G27" r:id="rId13" display="carmen.jaen@aytoleon.es; secretariageneral@aytoleon.es" xr:uid="{00000000-0004-0000-0000-000012000000}"/>
    <hyperlink ref="G23" r:id="rId14" display="jredondo@wizinkcenter.es" xr:uid="{00000000-0004-0000-0000-000014000000}"/>
    <hyperlink ref="G25:G26" r:id="rId15" display="jredondo@wizinkcenter.es" xr:uid="{00000000-0004-0000-0000-000015000000}"/>
    <hyperlink ref="G66" r:id="rId16" display="merena@sort.cat" xr:uid="{00000000-0004-0000-0000-000016000000}"/>
    <hyperlink ref="G74" r:id="rId17" display="tdcastellon@hotmail.com" xr:uid="{00000000-0004-0000-0000-000017000000}"/>
    <hyperlink ref="G54" r:id="rId18" display="carmen.jaen@aytoleon.es; secretariageneral@aytoleon.es" xr:uid="{00000000-0004-0000-0000-000018000000}"/>
    <hyperlink ref="G19" r:id="rId19" display="oficinaestrategica@pamplona.es_x000a_m.ardanaz@pamplona.es    " xr:uid="{00000000-0004-0000-0000-000019000000}"/>
    <hyperlink ref="G19:G20" r:id="rId20" display="jredondo@wizinkcenter.es" xr:uid="{00000000-0004-0000-0000-00001A000000}"/>
    <hyperlink ref="G67" r:id="rId21" display="alvaro@aytoalmeria.es" xr:uid="{00000000-0004-0000-0000-00001B000000}"/>
    <hyperlink ref="G61:G63" r:id="rId22" display="cesar.valcayo@sanjavier.es" xr:uid="{00000000-0004-0000-0000-00001C000000}"/>
    <hyperlink ref="G59" r:id="rId23" display="oficinaestrategica@pamplona.es_x000a_m.ardanaz@pamplona.es    " xr:uid="{00000000-0004-0000-0000-00001E000000}"/>
    <hyperlink ref="G48" r:id="rId24" display="carmen.jaen@aytoleon.es; secretariageneral@aytoleon.es" xr:uid="{00000000-0004-0000-0000-00001F000000}"/>
    <hyperlink ref="H26" r:id="rId25" display="alvaro@aytoalmeria.es" xr:uid="{00000000-0004-0000-0000-000022000000}"/>
    <hyperlink ref="H22" r:id="rId26" display="alvaro@aytoalmeria.es" xr:uid="{00000000-0004-0000-0000-000023000000}"/>
    <hyperlink ref="H24:H25" r:id="rId27" display="jredondo@wizinkcenter.es" xr:uid="{00000000-0004-0000-0000-000024000000}"/>
    <hyperlink ref="H65" r:id="rId28" display="tdcastellon@hotmail.com" xr:uid="{00000000-0004-0000-0000-000025000000}"/>
    <hyperlink ref="H53" r:id="rId29" display="jredondo@wizinkcenter.es" xr:uid="{00000000-0004-0000-0000-000026000000}"/>
    <hyperlink ref="H18" r:id="rId30" display="jredondo@wizinkcenter.es" xr:uid="{00000000-0004-0000-0000-000027000000}"/>
    <hyperlink ref="H18:H19" r:id="rId31" display="jredondo@wizinkcenter.es" xr:uid="{00000000-0004-0000-0000-000028000000}"/>
    <hyperlink ref="H60:H62" r:id="rId32" display="cesar.valcayo@sanjavier.es" xr:uid="{00000000-0004-0000-0000-000029000000}"/>
    <hyperlink ref="H58" r:id="rId33" display="alvaro@aytoalmeria.es" xr:uid="{00000000-0004-0000-0000-00002B000000}"/>
    <hyperlink ref="H47" r:id="rId34" display="oficinaestrategica@pamplona.es_x000a_m.ardanaz@pamplona.es    " xr:uid="{00000000-0004-0000-0000-00002C000000}"/>
    <hyperlink ref="H24" r:id="rId35" display="tizquierdo@colivinn.com" xr:uid="{00000000-0004-0000-0000-00002E000000}"/>
    <hyperlink ref="H72" r:id="rId36" display="david.lopez@ccvm.es" xr:uid="{00000000-0004-0000-0000-00002F000000}"/>
    <hyperlink ref="H20" r:id="rId37" display="alvaro@aytoalmeria.es" xr:uid="{00000000-0004-0000-0000-000030000000}"/>
    <hyperlink ref="H22:H23" r:id="rId38" display="jredondo@wizinkcenter.es" xr:uid="{00000000-0004-0000-0000-000031000000}"/>
    <hyperlink ref="H63" r:id="rId39" display="carmen.jaen@aytoleon.es; secretariageneral@aytoleon.es" xr:uid="{00000000-0004-0000-0000-000032000000}"/>
    <hyperlink ref="H73" r:id="rId40" display="merena@sort.cat" xr:uid="{00000000-0004-0000-0000-000033000000}"/>
    <hyperlink ref="H51" r:id="rId41" display="jredondo@wizinkcenter.es" xr:uid="{00000000-0004-0000-0000-000034000000}"/>
    <hyperlink ref="H16" r:id="rId42" display="alvaro@aytoalmeria.es" xr:uid="{00000000-0004-0000-0000-000035000000}"/>
    <hyperlink ref="H16:H17" r:id="rId43" display="oficinaestrategica@pamplona.es" xr:uid="{00000000-0004-0000-0000-000036000000}"/>
    <hyperlink ref="H64" r:id="rId44" display="jredondo@wizinkcenter.es" xr:uid="{00000000-0004-0000-0000-000037000000}"/>
    <hyperlink ref="H58:H60" r:id="rId45" display="cesar.valcayo@sanjavier.es" xr:uid="{00000000-0004-0000-0000-000038000000}"/>
    <hyperlink ref="H56" r:id="rId46" display="tizquierdo@colivinn.com" xr:uid="{00000000-0004-0000-0000-00003A000000}"/>
    <hyperlink ref="H45" r:id="rId47" display="gerencia@mediterrani1931.com" xr:uid="{00000000-0004-0000-0000-00003B000000}"/>
    <hyperlink ref="H71" r:id="rId48" display="gerencia@mediterrani1931.com" xr:uid="{00000000-0004-0000-0000-00003D000000}"/>
    <hyperlink ref="H20:H21" r:id="rId49" display="jredondo@wizinkcenter.es" xr:uid="{00000000-0004-0000-0000-00003E000000}"/>
    <hyperlink ref="H61" r:id="rId50" display="tdcastellon@hotmail.com" xr:uid="{00000000-0004-0000-0000-00003F000000}"/>
    <hyperlink ref="H49" r:id="rId51" display="oficinaestrategica@pamplona.es_x000a_m.ardanaz@pamplona.es    " xr:uid="{00000000-0004-0000-0000-000041000000}"/>
    <hyperlink ref="H14" r:id="rId52" display="alvaro@aytoalmeria.es" xr:uid="{00000000-0004-0000-0000-000042000000}"/>
    <hyperlink ref="H14:H15" r:id="rId53" display="oficinaestrategica@pamplona.es" xr:uid="{00000000-0004-0000-0000-000043000000}"/>
    <hyperlink ref="H62" r:id="rId54" display="carmen.jaen@aytoleon.es; secretariageneral@aytoleon.es" xr:uid="{00000000-0004-0000-0000-000044000000}"/>
    <hyperlink ref="H56:H58" r:id="rId55" display="cesar.valcayo@sanjavier.es" xr:uid="{00000000-0004-0000-0000-000045000000}"/>
    <hyperlink ref="H43" r:id="rId56" display="apuente@aytoquintanar.org" xr:uid="{00000000-0004-0000-0000-000047000000}"/>
    <hyperlink ref="G21" r:id="rId57" display="tizquierdo@colivinn.com" xr:uid="{00000000-0004-0000-0000-00004A000000}"/>
    <hyperlink ref="G70" r:id="rId58" display="david.lopez@ccvm.es" xr:uid="{00000000-0004-0000-0000-00004B000000}"/>
    <hyperlink ref="G17" r:id="rId59" display="jredondo@wizinkcenter.es" xr:uid="{00000000-0004-0000-0000-00004C000000}"/>
    <hyperlink ref="G61" r:id="rId60" display="apuente@aytoquintanar.org" xr:uid="{00000000-0004-0000-0000-000051000000}"/>
    <hyperlink ref="H69" r:id="rId61" display="david.lopez@ccvm.es" xr:uid="{00000000-0004-0000-0000-000057000000}"/>
    <hyperlink ref="H70" r:id="rId62" display="tdcastellon@hotmail.com" xr:uid="{00000000-0004-0000-0000-000058000000}"/>
    <hyperlink ref="H12" r:id="rId63" display="jredondo@wizinkcenter.es" xr:uid="{00000000-0004-0000-0000-000059000000}"/>
    <hyperlink ref="H12:H13" r:id="rId64" display="jredondo@wizinkcenter.es" xr:uid="{00000000-0004-0000-0000-00005A000000}"/>
    <hyperlink ref="H60" r:id="rId65" display="tizquierdo@colivinn.com" xr:uid="{00000000-0004-0000-0000-00005B000000}"/>
    <hyperlink ref="H54:H56" r:id="rId66" display="cesar.valcayo@sanjavier.es" xr:uid="{00000000-0004-0000-0000-00005C000000}"/>
    <hyperlink ref="H52" r:id="rId67" display="jredondo@wizinkcenter.es" xr:uid="{00000000-0004-0000-0000-00005E000000}"/>
    <hyperlink ref="H41" r:id="rId68" display="carmen.jaen@aytoleon.es; secretariageneral@aytoleon.es" xr:uid="{00000000-0004-0000-0000-00005F000000}"/>
    <hyperlink ref="H17" r:id="rId69" display="alvaro@aytoalmeria.es" xr:uid="{00000000-0004-0000-0000-000062000000}"/>
    <hyperlink ref="H13" r:id="rId70" display="alvaro@aytoalmeria.es" xr:uid="{00000000-0004-0000-0000-000063000000}"/>
    <hyperlink ref="H15:H16" r:id="rId71" display="jredondo@wizinkcenter.es" xr:uid="{00000000-0004-0000-0000-000064000000}"/>
    <hyperlink ref="H44" r:id="rId72" display="carmen.jaen@aytoleon.es; secretariageneral@aytoleon.es" xr:uid="{00000000-0004-0000-0000-000065000000}"/>
    <hyperlink ref="H9" r:id="rId73" display="jredondo@wizinkcenter.es" xr:uid="{00000000-0004-0000-0000-000066000000}"/>
    <hyperlink ref="H9:H10" r:id="rId74" display="jredondo@wizinkcenter.es" xr:uid="{00000000-0004-0000-0000-000067000000}"/>
    <hyperlink ref="H57" r:id="rId75" display="tizquierdo@colivinn.com" xr:uid="{00000000-0004-0000-0000-000068000000}"/>
    <hyperlink ref="H51:H53" r:id="rId76" display="cesar.valcayo@sanjavier.es" xr:uid="{00000000-0004-0000-0000-000069000000}"/>
    <hyperlink ref="H38" r:id="rId77" display="carmen.jaen@aytoleon.es; secretariageneral@aytoleon.es" xr:uid="{00000000-0004-0000-0000-00006B000000}"/>
    <hyperlink ref="H55" r:id="rId78" display="alvaro@aytoalmeria.es" xr:uid="{00000000-0004-0000-0000-00006E000000}"/>
    <hyperlink ref="H8" r:id="rId79" display="oficinaestrategica@pamplona.es_x000a_m.ardanaz@pamplona.es    " xr:uid="{00000000-0004-0000-0000-00006F000000}"/>
    <hyperlink ref="H8:H9" r:id="rId80" display="oficinaestrategica@pamplona.es" xr:uid="{00000000-0004-0000-0000-000070000000}"/>
    <hyperlink ref="H50:H52" r:id="rId81" display="cesar.valcayo@sanjavier.es" xr:uid="{00000000-0004-0000-0000-000071000000}"/>
    <hyperlink ref="H37" r:id="rId82" display="tizquierdo@colivinn.com" xr:uid="{00000000-0004-0000-0000-000073000000}"/>
    <hyperlink ref="H15" r:id="rId83" display="alvaro@aytoalmeria.es" xr:uid="{00000000-0004-0000-0000-000075000000}"/>
    <hyperlink ref="H11" r:id="rId84" display="alvaro@aytoalmeria.es" xr:uid="{00000000-0004-0000-0000-000076000000}"/>
    <hyperlink ref="H13:H14" r:id="rId85" display="jredondo@wizinkcenter.es" xr:uid="{00000000-0004-0000-0000-000077000000}"/>
    <hyperlink ref="H7" r:id="rId86" display="alvaro@aytoalmeria.es" xr:uid="{00000000-0004-0000-0000-000079000000}"/>
    <hyperlink ref="H7:H8" r:id="rId87" display="oficinaestrategica@pamplona.es" xr:uid="{00000000-0004-0000-0000-00007A000000}"/>
    <hyperlink ref="H49:H51" r:id="rId88" display="cesar.valcayo@sanjavier.es" xr:uid="{00000000-0004-0000-0000-00007B000000}"/>
    <hyperlink ref="H36" r:id="rId89" display="alvaro@aytoalmeria.es" xr:uid="{00000000-0004-0000-0000-00007C000000}"/>
    <hyperlink ref="H10" r:id="rId90" display="jredondo@wizinkcenter.es" xr:uid="{00000000-0004-0000-0000-00007E000000}"/>
    <hyperlink ref="H6" r:id="rId91" display="oficinaestrategica@pamplona.es_x000a_m.ardanaz@pamplona.es    " xr:uid="{00000000-0004-0000-0000-00007F000000}"/>
    <hyperlink ref="H6:H7" r:id="rId92" display="oficinaestrategica@pamplona.es" xr:uid="{00000000-0004-0000-0000-000080000000}"/>
    <hyperlink ref="H48:H50" r:id="rId93" display="cesar.valcayo@sanjavier.es" xr:uid="{00000000-0004-0000-0000-000081000000}"/>
    <hyperlink ref="H46" r:id="rId94" display="merena@sort.cat" xr:uid="{00000000-0004-0000-0000-000082000000}"/>
    <hyperlink ref="H35" r:id="rId95" display="alvaro@aytoalmeria.es" xr:uid="{00000000-0004-0000-0000-000083000000}"/>
    <hyperlink ref="H11:H12" r:id="rId96" display="jredondo@wizinkcenter.es" xr:uid="{00000000-0004-0000-0000-000085000000}"/>
    <hyperlink ref="H40" r:id="rId97" display="apuente@aytoquintanar.org" xr:uid="{00000000-0004-0000-0000-000086000000}"/>
    <hyperlink ref="H5" r:id="rId98" display="oficinaestrategica@pamplona.es_x000a_m.ardanaz@pamplona.es    " xr:uid="{00000000-0004-0000-0000-000087000000}"/>
    <hyperlink ref="H5:H6" r:id="rId99" display="jredondo@wizinkcenter.es" xr:uid="{00000000-0004-0000-0000-000088000000}"/>
    <hyperlink ref="H47:H49" r:id="rId100" display="cesar.valcayo@sanjavier.es" xr:uid="{00000000-0004-0000-0000-000089000000}"/>
    <hyperlink ref="H34" r:id="rId101" display="carmen.jaen@aytoleon.es; secretariageneral@aytoleon.es" xr:uid="{00000000-0004-0000-0000-00008A000000}"/>
    <hyperlink ref="G62" r:id="rId102" display="david.lopez@ccvm.es" xr:uid="{00000000-0004-0000-0000-00008C000000}"/>
    <hyperlink ref="G9" r:id="rId103" display="jredondo@wizinkcenter.es" xr:uid="{00000000-0004-0000-0000-00008D000000}"/>
    <hyperlink ref="G52" r:id="rId104" display="merena@sort.cat" xr:uid="{00000000-0004-0000-0000-00008F000000}"/>
    <hyperlink ref="G63" r:id="rId105" display="carmen.jaen@aytoleon.es; secretariageneral@aytoleon.es" xr:uid="{00000000-0004-0000-0000-000090000000}"/>
    <hyperlink ref="G40" r:id="rId106" display="apuente@aytoquintanar.org" xr:uid="{00000000-0004-0000-0000-000091000000}"/>
    <hyperlink ref="G34" r:id="rId107" display="tizquierdo@colivinn.com" xr:uid="{00000000-0004-0000-0000-000096000000}"/>
    <hyperlink ref="H50" r:id="rId108" display="oficinaestrategica@pamplona.es_x000a_m.ardanaz@pamplona.es    " xr:uid="{00000000-0004-0000-0000-000098000000}"/>
    <hyperlink ref="H3" r:id="rId109" display="alvaro@aytoalmeria.es" xr:uid="{00000000-0004-0000-0000-000099000000}"/>
    <hyperlink ref="H3:H4" r:id="rId110" display="oficinaestrategica@pamplona.es" xr:uid="{00000000-0004-0000-0000-00009A000000}"/>
    <hyperlink ref="H45:H47" r:id="rId111" display="cesar.valcayo@sanjavier.es" xr:uid="{00000000-0004-0000-0000-00009B000000}"/>
    <hyperlink ref="H32" r:id="rId112" display="jredondo@wizinkcenter.es" xr:uid="{00000000-0004-0000-0000-00009C000000}"/>
    <hyperlink ref="H39" r:id="rId113" display="alvaro@aytoalmeria.es" xr:uid="{00000000-0004-0000-0000-00009F000000}"/>
    <hyperlink ref="H28" r:id="rId114" display="oficinaestrategica@pamplona.es_x000a_m.ardanaz@pamplona.es    " xr:uid="{00000000-0004-0000-0000-0000A0000000}"/>
    <hyperlink ref="H2" r:id="rId115" display="jredondo@wizinkcenter.es" xr:uid="{00000000-0004-0000-0000-0000A2000000}"/>
    <hyperlink ref="H30" r:id="rId116" display="carmen.jaen@aytoleon.es; secretariageneral@aytoleon.es" xr:uid="{00000000-0004-0000-0000-0000A3000000}"/>
    <hyperlink ref="H37:H39" r:id="rId117" display="cesar.valcayo@sanjavier.es" xr:uid="{00000000-0004-0000-0000-0000A4000000}"/>
    <hyperlink ref="H1" r:id="rId118" display="alvaro@aytoalmeria.es" xr:uid="{00000000-0004-0000-0000-0000A6000000}"/>
    <hyperlink ref="H34:H36" r:id="rId119" display="cesar.valcayo@sanjavier.es" xr:uid="{00000000-0004-0000-0000-0000A7000000}"/>
    <hyperlink ref="H21" r:id="rId120" display="tizquierdo@colivinn.com" xr:uid="{00000000-0004-0000-0000-0000A8000000}"/>
    <hyperlink ref="G1" r:id="rId121" display="alvaro@aytoalmeria.es" xr:uid="{00000000-0004-0000-0000-0000AA000000}"/>
    <hyperlink ref="G49" r:id="rId122" display="david.lopez@ccvm.es" xr:uid="{00000000-0004-0000-0000-0000AB000000}"/>
    <hyperlink ref="G39" r:id="rId123" display="merena@sort.cat" xr:uid="{00000000-0004-0000-0000-0000AC000000}"/>
    <hyperlink ref="G50" r:id="rId124" display="tdcastellon@hotmail.com" xr:uid="{00000000-0004-0000-0000-0000AD000000}"/>
    <hyperlink ref="G32" r:id="rId125" display="jredondo@wizinkcenter.es" xr:uid="{00000000-0004-0000-0000-0000AF000000}"/>
    <hyperlink ref="H117" r:id="rId126" display="david.lopez@ccvm.es" xr:uid="{00000000-0004-0000-0000-0000B2000000}"/>
    <hyperlink ref="H69:H70" r:id="rId127" display="jredondo@wizinkcenter.es" xr:uid="{00000000-0004-0000-0000-0000B3000000}"/>
    <hyperlink ref="H107" r:id="rId128" display="merena@sort.cat" xr:uid="{00000000-0004-0000-0000-0000B4000000}"/>
    <hyperlink ref="H118" r:id="rId129" display="tdcastellon@hotmail.com" xr:uid="{00000000-0004-0000-0000-0000B5000000}"/>
    <hyperlink ref="H95" r:id="rId130" display="apuente@aytoquintanar.org" xr:uid="{00000000-0004-0000-0000-0000B6000000}"/>
    <hyperlink ref="H63:H64" r:id="rId131" display="oficinaestrategica@pamplona.es" xr:uid="{00000000-0004-0000-0000-0000B7000000}"/>
    <hyperlink ref="H108" r:id="rId132" display="apuente@aytoquintanar.org" xr:uid="{00000000-0004-0000-0000-0000B8000000}"/>
    <hyperlink ref="H102:H104" r:id="rId133" display="cesar.valcayo@sanjavier.es" xr:uid="{00000000-0004-0000-0000-0000B9000000}"/>
    <hyperlink ref="H100" r:id="rId134" display="gerencia@mediterrani1931.com" xr:uid="{00000000-0004-0000-0000-0000BB000000}"/>
    <hyperlink ref="H89" r:id="rId135" display="tizquierdo@colivinn.com" xr:uid="{00000000-0004-0000-0000-0000BC000000}"/>
    <hyperlink ref="H68" r:id="rId136" display="gerencia@mediterrani1931.com" xr:uid="{00000000-0004-0000-0000-0000BF000000}"/>
    <hyperlink ref="H114" r:id="rId137" display="david.lopez@ccvm.es" xr:uid="{00000000-0004-0000-0000-0000C0000000}"/>
    <hyperlink ref="H66:H67" r:id="rId138" display="jredondo@wizinkcenter.es" xr:uid="{00000000-0004-0000-0000-0000C1000000}"/>
    <hyperlink ref="H104" r:id="rId139" display="tdcastellon@hotmail.com" xr:uid="{00000000-0004-0000-0000-0000C2000000}"/>
    <hyperlink ref="H115" r:id="rId140" display="tdcastellon@hotmail.com" xr:uid="{00000000-0004-0000-0000-0000C3000000}"/>
    <hyperlink ref="H92" r:id="rId141" display="apuente@aytoquintanar.org" xr:uid="{00000000-0004-0000-0000-0000C4000000}"/>
    <hyperlink ref="H60:H61" r:id="rId142" display="oficinaestrategica@pamplona.es" xr:uid="{00000000-0004-0000-0000-0000C5000000}"/>
    <hyperlink ref="H105" r:id="rId143" display="tdcastellon@hotmail.com" xr:uid="{00000000-0004-0000-0000-0000C6000000}"/>
    <hyperlink ref="H99:H101" r:id="rId144" display="cesar.valcayo@sanjavier.es" xr:uid="{00000000-0004-0000-0000-0000C7000000}"/>
    <hyperlink ref="H97" r:id="rId145" display="gerencia@mediterrani1931.com" xr:uid="{00000000-0004-0000-0000-0000C9000000}"/>
    <hyperlink ref="H86" r:id="rId146" display="tdcastellon@hotmail.com" xr:uid="{00000000-0004-0000-0000-0000CA000000}"/>
    <hyperlink ref="G113" r:id="rId147" display="david.lopez@ccvm.es" xr:uid="{00000000-0004-0000-0000-0000CD000000}"/>
    <hyperlink ref="G103" r:id="rId148" display="merena@sort.cat" xr:uid="{00000000-0004-0000-0000-0000CF000000}"/>
    <hyperlink ref="G114" r:id="rId149" display="tdcastellon@hotmail.com" xr:uid="{00000000-0004-0000-0000-0000D0000000}"/>
    <hyperlink ref="G91" r:id="rId150" display="carmen.jaen@aytoleon.es; secretariageneral@aytoleon.es" xr:uid="{00000000-0004-0000-0000-0000D1000000}"/>
    <hyperlink ref="G104" r:id="rId151" display="apuente@aytoquintanar.org" xr:uid="{00000000-0004-0000-0000-0000D3000000}"/>
    <hyperlink ref="G98:G100" r:id="rId152" display="cesar.valcayo@sanjavier.es" xr:uid="{00000000-0004-0000-0000-0000D4000000}"/>
    <hyperlink ref="G96" r:id="rId153" display="gerencia@mediterrani1931.com" xr:uid="{00000000-0004-0000-0000-0000D6000000}"/>
    <hyperlink ref="G85" r:id="rId154" display="tizquierdo@colivinn.com" xr:uid="{00000000-0004-0000-0000-0000D7000000}"/>
    <hyperlink ref="H56:H57" r:id="rId155" display="jredondo@wizinkcenter.es" xr:uid="{00000000-0004-0000-0000-0000DA000000}"/>
    <hyperlink ref="H94" r:id="rId156" display="apuente@aytoquintanar.org" xr:uid="{00000000-0004-0000-0000-0000DB000000}"/>
    <hyperlink ref="H82" r:id="rId157" display="tdcastellon@hotmail.com" xr:uid="{00000000-0004-0000-0000-0000DC000000}"/>
    <hyperlink ref="H50:H51" r:id="rId158" display="oficinaestrategica@pamplona.es" xr:uid="{00000000-0004-0000-0000-0000DD000000}"/>
    <hyperlink ref="H89:H91" r:id="rId159" display="cesar.valcayo@sanjavier.es" xr:uid="{00000000-0004-0000-0000-0000DE000000}"/>
    <hyperlink ref="H87" r:id="rId160" display="gerencia@mediterrani1931.com" xr:uid="{00000000-0004-0000-0000-0000DF000000}"/>
    <hyperlink ref="H76" r:id="rId161" display="apuente@aytoquintanar.org" xr:uid="{00000000-0004-0000-0000-0000E0000000}"/>
    <hyperlink ref="H103" r:id="rId162" display="tdcastellon@hotmail.com" xr:uid="{00000000-0004-0000-0000-0000E2000000}"/>
    <hyperlink ref="H55:H56" r:id="rId163" display="jredondo@wizinkcenter.es" xr:uid="{00000000-0004-0000-0000-0000E3000000}"/>
    <hyperlink ref="H93" r:id="rId164" display="apuente@aytoquintanar.org" xr:uid="{00000000-0004-0000-0000-0000E4000000}"/>
    <hyperlink ref="H81" r:id="rId165" display="david.lopez@ccvm.es" xr:uid="{00000000-0004-0000-0000-0000E5000000}"/>
    <hyperlink ref="H49:H50" r:id="rId166" display="oficinaestrategica@pamplona.es" xr:uid="{00000000-0004-0000-0000-0000E6000000}"/>
    <hyperlink ref="H88:H90" r:id="rId167" display="cesar.valcayo@sanjavier.es" xr:uid="{00000000-0004-0000-0000-0000E7000000}"/>
    <hyperlink ref="H75" r:id="rId168" display="merena@sort.cat" xr:uid="{00000000-0004-0000-0000-0000E9000000}"/>
    <hyperlink ref="H102" r:id="rId169" display="tdcastellon@hotmail.com" xr:uid="{00000000-0004-0000-0000-0000EB000000}"/>
    <hyperlink ref="H54:H55" r:id="rId170" display="jredondo@wizinkcenter.es" xr:uid="{00000000-0004-0000-0000-0000EC000000}"/>
    <hyperlink ref="H80" r:id="rId171" display="carmen.jaen@aytoleon.es; secretariageneral@aytoleon.es" xr:uid="{00000000-0004-0000-0000-0000ED000000}"/>
    <hyperlink ref="H48:H49" r:id="rId172" display="oficinaestrategica@pamplona.es" xr:uid="{00000000-0004-0000-0000-0000EE000000}"/>
    <hyperlink ref="H87:H89" r:id="rId173" display="cesar.valcayo@sanjavier.es" xr:uid="{00000000-0004-0000-0000-0000EF000000}"/>
    <hyperlink ref="H85" r:id="rId174" display="david.lopez@ccvm.es" xr:uid="{00000000-0004-0000-0000-0000F0000000}"/>
    <hyperlink ref="H101" r:id="rId175" display="david.lopez@ccvm.es" xr:uid="{00000000-0004-0000-0000-0000F2000000}"/>
    <hyperlink ref="H53:H54" r:id="rId176" display="jredondo@wizinkcenter.es" xr:uid="{00000000-0004-0000-0000-0000F3000000}"/>
    <hyperlink ref="H91" r:id="rId177" display="merena@sort.cat" xr:uid="{00000000-0004-0000-0000-0000F4000000}"/>
    <hyperlink ref="H79" r:id="rId178" display="carmen.jaen@aytoleon.es; secretariageneral@aytoleon.es" xr:uid="{00000000-0004-0000-0000-0000F5000000}"/>
    <hyperlink ref="H47:H48" r:id="rId179" display="oficinaestrategica@pamplona.es" xr:uid="{00000000-0004-0000-0000-0000F6000000}"/>
    <hyperlink ref="H86:H88" r:id="rId180" display="cesar.valcayo@sanjavier.es" xr:uid="{00000000-0004-0000-0000-0000F7000000}"/>
    <hyperlink ref="H84" r:id="rId181" display="gerencia@mediterrani1931.com" xr:uid="{00000000-0004-0000-0000-0000F9000000}"/>
    <hyperlink ref="H37:H38" r:id="rId182" display="jredondo@wizinkcenter.es" xr:uid="{00000000-0004-0000-0000-0000FB000000}"/>
    <hyperlink ref="H31" r:id="rId183" display="jredondo@wizinkcenter.es" xr:uid="{00000000-0004-0000-0000-0000FC000000}"/>
    <hyperlink ref="H31:H32" r:id="rId184" display="oficinaestrategica@pamplona.es" xr:uid="{00000000-0004-0000-0000-0000FD000000}"/>
    <hyperlink ref="H72:H73" r:id="rId185" display="cesar.valcayo@sanjavier.es" xr:uid="{00000000-0004-0000-0000-0000FE000000}"/>
    <hyperlink ref="H34:H35" r:id="rId186" display="jredondo@wizinkcenter.es" xr:uid="{00000000-0004-0000-0000-000000010000}"/>
    <hyperlink ref="H83" r:id="rId187" display="tdcastellon@hotmail.com" xr:uid="{00000000-0004-0000-0000-000001010000}"/>
    <hyperlink ref="H28:H29" r:id="rId188" display="oficinaestrategica@pamplona.es" xr:uid="{00000000-0004-0000-0000-000002010000}"/>
    <hyperlink ref="H70:H71" r:id="rId189" display="cesar.valcayo@sanjavier.es" xr:uid="{00000000-0004-0000-0000-000003010000}"/>
    <hyperlink ref="G36" r:id="rId190" display="alvaro@aytoalmeria.es" xr:uid="{00000000-0004-0000-0000-000007010000}"/>
    <hyperlink ref="G82" r:id="rId191" display="david.lopez@ccvm.es" xr:uid="{00000000-0004-0000-0000-000008010000}"/>
    <hyperlink ref="G83" r:id="rId192" display="tdcastellon@hotmail.com" xr:uid="{00000000-0004-0000-0000-00000A010000}"/>
    <hyperlink ref="G68" r:id="rId193" display="gerencia@mediterrani1931.com" xr:uid="{00000000-0004-0000-0000-00000F010000}"/>
    <hyperlink ref="H33:H34" r:id="rId194" display="jredondo@wizinkcenter.es" xr:uid="{00000000-0004-0000-0000-000013010000}"/>
    <hyperlink ref="H27:H28" r:id="rId195" display="oficinaestrategica@pamplona.es" xr:uid="{00000000-0004-0000-0000-000014010000}"/>
    <hyperlink ref="H69:H71" r:id="rId196" display="cesar.valcayo@sanjavier.es" xr:uid="{00000000-0004-0000-0000-000015010000}"/>
  </hyperlinks>
  <pageMargins left="0.7" right="0.7" top="0.75" bottom="0.75" header="0.3" footer="0.3"/>
  <pageSetup paperSize="9" orientation="landscape" r:id="rId197"/>
  <drawing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5"/>
  <sheetViews>
    <sheetView zoomScale="55" zoomScaleNormal="55" workbookViewId="0">
      <pane xSplit="1" ySplit="1" topLeftCell="G2" activePane="bottomRight" state="frozen"/>
      <selection pane="topRight" activeCell="B1" sqref="B1"/>
      <selection pane="bottomLeft" activeCell="A2" sqref="A2"/>
      <selection pane="bottomRight" activeCell="L11" sqref="L11"/>
    </sheetView>
  </sheetViews>
  <sheetFormatPr baseColWidth="10" defaultColWidth="11.42578125" defaultRowHeight="15"/>
  <cols>
    <col min="1" max="1" width="42.7109375" style="54" customWidth="1"/>
    <col min="2" max="2" width="41" customWidth="1"/>
    <col min="3" max="3" width="24.7109375" customWidth="1"/>
    <col min="4" max="4" width="78.85546875" customWidth="1"/>
    <col min="5" max="5" width="95.28515625" customWidth="1"/>
    <col min="6" max="6" width="21.28515625" style="17" customWidth="1"/>
    <col min="7" max="7" width="19.7109375" style="17" customWidth="1"/>
    <col min="8" max="8" width="18.7109375" style="31" customWidth="1"/>
    <col min="9" max="9" width="17.28515625" style="31" customWidth="1"/>
    <col min="10" max="10" width="20.42578125" style="31" customWidth="1"/>
    <col min="11" max="11" width="15.28515625" style="31" customWidth="1"/>
    <col min="12" max="12" width="18.28515625" style="31" customWidth="1"/>
    <col min="13" max="13" width="15.7109375" customWidth="1"/>
    <col min="14" max="14" width="30.85546875" customWidth="1"/>
    <col min="15" max="15" width="76.140625" customWidth="1"/>
    <col min="16" max="16" width="71.7109375" customWidth="1"/>
    <col min="17" max="17" width="45.85546875" style="32" customWidth="1"/>
    <col min="18" max="18" width="64.140625" style="32" customWidth="1"/>
    <col min="19" max="19" width="11.42578125" customWidth="1"/>
    <col min="20" max="20" width="18.140625" customWidth="1"/>
  </cols>
  <sheetData>
    <row r="1" spans="1:19" ht="87" customHeight="1">
      <c r="A1" s="49"/>
      <c r="B1" s="1" t="s">
        <v>0</v>
      </c>
      <c r="C1" s="1" t="s">
        <v>1</v>
      </c>
      <c r="D1" s="1" t="s">
        <v>2</v>
      </c>
      <c r="E1" s="2" t="s">
        <v>3</v>
      </c>
      <c r="F1" s="3" t="s">
        <v>4</v>
      </c>
      <c r="G1" s="3" t="s">
        <v>5</v>
      </c>
      <c r="H1" s="3" t="s">
        <v>6</v>
      </c>
      <c r="I1" s="3" t="s">
        <v>7</v>
      </c>
      <c r="J1" s="3" t="s">
        <v>8</v>
      </c>
      <c r="K1" s="3" t="s">
        <v>9</v>
      </c>
      <c r="L1" s="3" t="s">
        <v>10</v>
      </c>
      <c r="M1" s="4" t="s">
        <v>11</v>
      </c>
      <c r="N1" s="4" t="s">
        <v>12</v>
      </c>
      <c r="O1" s="5" t="s">
        <v>13</v>
      </c>
      <c r="P1" s="5" t="s">
        <v>14</v>
      </c>
      <c r="Q1" s="1" t="s">
        <v>15</v>
      </c>
      <c r="R1" s="6" t="s">
        <v>16</v>
      </c>
    </row>
    <row r="2" spans="1:19" ht="60.75" customHeight="1">
      <c r="A2" s="50" t="s">
        <v>17</v>
      </c>
      <c r="B2" s="7" t="s">
        <v>17</v>
      </c>
      <c r="C2" s="8">
        <v>79843</v>
      </c>
      <c r="D2" s="7" t="s">
        <v>18</v>
      </c>
      <c r="E2" s="8" t="s">
        <v>19</v>
      </c>
      <c r="F2" s="9">
        <v>80340</v>
      </c>
      <c r="G2" s="9">
        <v>55211</v>
      </c>
      <c r="H2" s="9"/>
      <c r="I2" s="9"/>
      <c r="J2" s="9"/>
      <c r="K2" s="9"/>
      <c r="L2" s="9">
        <f>(F2/1000)+(H2*I2/1000)</f>
        <v>80.34</v>
      </c>
      <c r="M2" s="9">
        <f>(G2/1000)+(J2*K2/1000)</f>
        <v>55.210999999999999</v>
      </c>
      <c r="N2" s="44">
        <f>IF(L2=0,"",((L2-M2)/L2))*100</f>
        <v>31.278317152103561</v>
      </c>
      <c r="O2" s="55" t="s">
        <v>20</v>
      </c>
      <c r="P2" s="12" t="s">
        <v>21</v>
      </c>
      <c r="Q2" s="11" t="s">
        <v>22</v>
      </c>
      <c r="R2" s="11" t="s">
        <v>23</v>
      </c>
    </row>
    <row r="3" spans="1:19" ht="60.75" customHeight="1">
      <c r="A3" s="124" t="s">
        <v>24</v>
      </c>
      <c r="B3" s="7" t="s">
        <v>24</v>
      </c>
      <c r="C3" s="8">
        <v>79925</v>
      </c>
      <c r="D3" s="7" t="s">
        <v>25</v>
      </c>
      <c r="E3" s="8" t="s">
        <v>26</v>
      </c>
      <c r="F3" s="13"/>
      <c r="G3" s="13"/>
      <c r="H3" s="9">
        <v>147.38</v>
      </c>
      <c r="I3" s="9">
        <v>14900.38</v>
      </c>
      <c r="J3" s="9">
        <v>15.34</v>
      </c>
      <c r="K3" s="9">
        <v>14900.38</v>
      </c>
      <c r="L3" s="9">
        <f>(F3/1000)+(H3*I3/1000)</f>
        <v>2196.0180043999999</v>
      </c>
      <c r="M3" s="9">
        <f>(G3/1000)+(J3*K3/1000)</f>
        <v>228.57182919999997</v>
      </c>
      <c r="N3" s="44">
        <f t="shared" ref="N3:N66" si="0">IF(L3=0,"",((L3-M3)/L3))*100</f>
        <v>89.591532093906906</v>
      </c>
      <c r="O3" s="55" t="s">
        <v>27</v>
      </c>
      <c r="P3" s="14" t="s">
        <v>28</v>
      </c>
      <c r="Q3" s="11" t="s">
        <v>29</v>
      </c>
      <c r="R3" s="11" t="s">
        <v>30</v>
      </c>
      <c r="S3" s="82">
        <f>+((L3+L5)-(M3+M5))/(L3+L5)</f>
        <v>0.89591532093906912</v>
      </c>
    </row>
    <row r="4" spans="1:19" ht="60.75" customHeight="1">
      <c r="A4" s="124"/>
      <c r="B4" s="7" t="s">
        <v>24</v>
      </c>
      <c r="C4" s="15">
        <v>79925</v>
      </c>
      <c r="D4" s="7" t="s">
        <v>31</v>
      </c>
      <c r="E4" s="8" t="s">
        <v>32</v>
      </c>
      <c r="F4" s="9"/>
      <c r="G4" s="9"/>
      <c r="H4" s="9">
        <v>262.64</v>
      </c>
      <c r="I4" s="9">
        <v>4510.57</v>
      </c>
      <c r="J4" s="9">
        <v>44.45</v>
      </c>
      <c r="K4" s="9">
        <v>4510.57</v>
      </c>
      <c r="L4" s="9">
        <f t="shared" ref="L4:L23" si="1">(F4/1000)+(H4*I4/1000)</f>
        <v>1184.6561047999999</v>
      </c>
      <c r="M4" s="9">
        <f t="shared" ref="M4:M23" si="2">(G4/1000)+(J4*K4/1000)</f>
        <v>200.49483649999999</v>
      </c>
      <c r="N4" s="44">
        <f t="shared" si="0"/>
        <v>83.075692963752658</v>
      </c>
      <c r="O4" s="55" t="s">
        <v>33</v>
      </c>
      <c r="P4" s="12" t="s">
        <v>34</v>
      </c>
      <c r="Q4" s="11" t="s">
        <v>35</v>
      </c>
      <c r="R4" s="11" t="s">
        <v>36</v>
      </c>
    </row>
    <row r="5" spans="1:19" ht="60.75" customHeight="1">
      <c r="A5" s="124"/>
      <c r="B5" s="7" t="s">
        <v>24</v>
      </c>
      <c r="C5" s="8">
        <v>79925</v>
      </c>
      <c r="D5" s="7" t="s">
        <v>37</v>
      </c>
      <c r="E5" s="8" t="s">
        <v>38</v>
      </c>
      <c r="F5" s="13"/>
      <c r="G5" s="13"/>
      <c r="H5" s="9">
        <v>147.38</v>
      </c>
      <c r="I5" s="9">
        <v>14900.38</v>
      </c>
      <c r="J5" s="9">
        <v>15.34</v>
      </c>
      <c r="K5" s="9">
        <v>14900.38</v>
      </c>
      <c r="L5" s="9">
        <f t="shared" si="1"/>
        <v>2196.0180043999999</v>
      </c>
      <c r="M5" s="9">
        <f t="shared" si="2"/>
        <v>228.57182919999997</v>
      </c>
      <c r="N5" s="44">
        <f t="shared" si="0"/>
        <v>89.591532093906906</v>
      </c>
      <c r="O5" s="55" t="s">
        <v>39</v>
      </c>
      <c r="P5" s="12" t="s">
        <v>40</v>
      </c>
      <c r="Q5" s="11" t="s">
        <v>35</v>
      </c>
      <c r="R5" s="11" t="s">
        <v>41</v>
      </c>
    </row>
    <row r="6" spans="1:19" ht="60.75" customHeight="1">
      <c r="A6" s="50" t="s">
        <v>42</v>
      </c>
      <c r="B6" s="7" t="s">
        <v>42</v>
      </c>
      <c r="C6" s="8">
        <v>80011</v>
      </c>
      <c r="D6" s="7" t="s">
        <v>43</v>
      </c>
      <c r="E6" s="8" t="s">
        <v>44</v>
      </c>
      <c r="F6" s="13">
        <v>23424</v>
      </c>
      <c r="G6" s="13">
        <v>13176</v>
      </c>
      <c r="H6" s="9">
        <v>416.7</v>
      </c>
      <c r="I6" s="9">
        <v>19.399999999999999</v>
      </c>
      <c r="J6" s="9">
        <v>15.7</v>
      </c>
      <c r="K6" s="9">
        <v>67.849999999999994</v>
      </c>
      <c r="L6" s="9">
        <f t="shared" si="1"/>
        <v>31.50798</v>
      </c>
      <c r="M6" s="9">
        <f t="shared" si="2"/>
        <v>14.241244999999999</v>
      </c>
      <c r="N6" s="44">
        <f t="shared" si="0"/>
        <v>54.801148788338708</v>
      </c>
      <c r="O6" s="55" t="s">
        <v>45</v>
      </c>
      <c r="P6" s="12" t="s">
        <v>46</v>
      </c>
      <c r="Q6" s="11" t="s">
        <v>47</v>
      </c>
      <c r="R6" s="11" t="s">
        <v>48</v>
      </c>
    </row>
    <row r="7" spans="1:19" ht="60.75" customHeight="1">
      <c r="A7" s="124" t="s">
        <v>49</v>
      </c>
      <c r="B7" s="7" t="s">
        <v>49</v>
      </c>
      <c r="C7" s="8">
        <v>80203</v>
      </c>
      <c r="D7" s="7" t="s">
        <v>50</v>
      </c>
      <c r="E7" s="8" t="s">
        <v>51</v>
      </c>
      <c r="F7" s="13">
        <v>136931</v>
      </c>
      <c r="G7" s="13">
        <v>45940</v>
      </c>
      <c r="H7" s="9"/>
      <c r="I7" s="9"/>
      <c r="J7" s="9"/>
      <c r="K7" s="9"/>
      <c r="L7" s="9">
        <f t="shared" si="1"/>
        <v>136.93100000000001</v>
      </c>
      <c r="M7" s="9">
        <f t="shared" si="2"/>
        <v>45.94</v>
      </c>
      <c r="N7" s="44">
        <f t="shared" si="0"/>
        <v>66.450255968334432</v>
      </c>
      <c r="O7" s="55" t="s">
        <v>52</v>
      </c>
      <c r="P7" s="12" t="s">
        <v>53</v>
      </c>
      <c r="Q7" s="11" t="s">
        <v>35</v>
      </c>
      <c r="R7" s="11" t="s">
        <v>53</v>
      </c>
      <c r="S7" s="81">
        <f>+((L7+L8)-(M7+M8))/(L7+L8)*100</f>
        <v>55.913826958670384</v>
      </c>
    </row>
    <row r="8" spans="1:19" ht="60.75" customHeight="1">
      <c r="A8" s="124"/>
      <c r="B8" s="7" t="s">
        <v>49</v>
      </c>
      <c r="C8" s="8">
        <v>80203</v>
      </c>
      <c r="D8" s="7" t="s">
        <v>54</v>
      </c>
      <c r="E8" s="8" t="s">
        <v>55</v>
      </c>
      <c r="F8" s="13"/>
      <c r="G8" s="13"/>
      <c r="H8" s="9">
        <v>643.1</v>
      </c>
      <c r="I8" s="9">
        <v>416</v>
      </c>
      <c r="J8" s="9">
        <v>318.2</v>
      </c>
      <c r="K8" s="9">
        <v>416</v>
      </c>
      <c r="L8" s="9">
        <f t="shared" si="1"/>
        <v>267.52960000000002</v>
      </c>
      <c r="M8" s="9">
        <f t="shared" si="2"/>
        <v>132.37119999999999</v>
      </c>
      <c r="N8" s="44">
        <f t="shared" si="0"/>
        <v>50.520914321256427</v>
      </c>
      <c r="O8" s="55" t="s">
        <v>56</v>
      </c>
      <c r="P8" s="12" t="s">
        <v>57</v>
      </c>
      <c r="Q8" s="11" t="s">
        <v>35</v>
      </c>
      <c r="R8" s="16" t="s">
        <v>57</v>
      </c>
    </row>
    <row r="9" spans="1:19" ht="60.75" customHeight="1">
      <c r="A9" s="124" t="s">
        <v>58</v>
      </c>
      <c r="B9" s="7" t="s">
        <v>58</v>
      </c>
      <c r="C9" s="8">
        <v>80240</v>
      </c>
      <c r="D9" s="7" t="s">
        <v>59</v>
      </c>
      <c r="E9" s="8" t="s">
        <v>60</v>
      </c>
      <c r="F9" s="65"/>
      <c r="G9" s="65"/>
      <c r="H9" s="13">
        <v>454.9</v>
      </c>
      <c r="I9" s="9">
        <v>6375.71</v>
      </c>
      <c r="J9" s="13">
        <v>278.10000000000002</v>
      </c>
      <c r="K9" s="9">
        <v>6375.71</v>
      </c>
      <c r="L9" s="9">
        <f t="shared" si="1"/>
        <v>2900.3104789999998</v>
      </c>
      <c r="M9" s="9">
        <f t="shared" si="2"/>
        <v>1773.084951</v>
      </c>
      <c r="N9" s="44">
        <f t="shared" si="0"/>
        <v>38.865684765882605</v>
      </c>
      <c r="O9" s="55" t="s">
        <v>61</v>
      </c>
      <c r="P9" s="12" t="s">
        <v>62</v>
      </c>
      <c r="Q9" s="11" t="s">
        <v>63</v>
      </c>
      <c r="R9" s="11" t="s">
        <v>64</v>
      </c>
      <c r="S9" s="81">
        <f>+((L9+L10)-(M9+M10))/(L9+L10)*100</f>
        <v>38.868025425261756</v>
      </c>
    </row>
    <row r="10" spans="1:19" ht="60.75" customHeight="1">
      <c r="A10" s="124"/>
      <c r="B10" s="7" t="s">
        <v>58</v>
      </c>
      <c r="C10" s="8">
        <v>80240</v>
      </c>
      <c r="D10" s="7" t="s">
        <v>65</v>
      </c>
      <c r="E10" s="8" t="s">
        <v>60</v>
      </c>
      <c r="F10" s="13">
        <v>37800</v>
      </c>
      <c r="G10" s="13">
        <v>23040</v>
      </c>
      <c r="H10" s="9"/>
      <c r="I10" s="9"/>
      <c r="J10" s="9"/>
      <c r="K10" s="9"/>
      <c r="L10" s="9">
        <f t="shared" si="1"/>
        <v>37.799999999999997</v>
      </c>
      <c r="M10" s="9">
        <f t="shared" si="2"/>
        <v>23.04</v>
      </c>
      <c r="N10" s="44">
        <f t="shared" si="0"/>
        <v>39.047619047619051</v>
      </c>
      <c r="O10" s="55" t="s">
        <v>66</v>
      </c>
      <c r="P10" s="12" t="s">
        <v>67</v>
      </c>
      <c r="Q10" s="11" t="s">
        <v>63</v>
      </c>
      <c r="R10" s="11" t="s">
        <v>64</v>
      </c>
    </row>
    <row r="11" spans="1:19" ht="60.75" customHeight="1">
      <c r="A11" s="50" t="s">
        <v>68</v>
      </c>
      <c r="B11" s="7" t="s">
        <v>68</v>
      </c>
      <c r="C11" s="8">
        <v>80246</v>
      </c>
      <c r="D11" s="7" t="s">
        <v>69</v>
      </c>
      <c r="E11" s="8" t="s">
        <v>70</v>
      </c>
      <c r="F11" s="13"/>
      <c r="G11" s="13"/>
      <c r="H11" s="9">
        <v>56.36</v>
      </c>
      <c r="I11" s="9">
        <v>12972</v>
      </c>
      <c r="J11" s="9">
        <v>23.26</v>
      </c>
      <c r="K11" s="9">
        <v>12972</v>
      </c>
      <c r="L11" s="9">
        <f t="shared" si="1"/>
        <v>731.10192000000006</v>
      </c>
      <c r="M11" s="9">
        <f t="shared" si="2"/>
        <v>301.72872000000001</v>
      </c>
      <c r="N11" s="44">
        <f t="shared" si="0"/>
        <v>58.729595457771467</v>
      </c>
      <c r="O11" s="55" t="s">
        <v>71</v>
      </c>
      <c r="P11" s="11" t="s">
        <v>72</v>
      </c>
      <c r="Q11" s="11" t="s">
        <v>73</v>
      </c>
      <c r="R11" s="11" t="s">
        <v>72</v>
      </c>
    </row>
    <row r="12" spans="1:19" ht="60.75" customHeight="1">
      <c r="A12" s="50" t="s">
        <v>74</v>
      </c>
      <c r="B12" s="7" t="s">
        <v>74</v>
      </c>
      <c r="C12" s="8">
        <v>80265</v>
      </c>
      <c r="D12" s="7" t="s">
        <v>75</v>
      </c>
      <c r="E12" s="8" t="s">
        <v>76</v>
      </c>
      <c r="F12" s="13"/>
      <c r="G12" s="13"/>
      <c r="H12" s="9">
        <v>711</v>
      </c>
      <c r="I12" s="9">
        <v>98</v>
      </c>
      <c r="J12" s="9">
        <v>114.2</v>
      </c>
      <c r="K12" s="9">
        <v>98</v>
      </c>
      <c r="L12" s="9">
        <f t="shared" si="1"/>
        <v>69.677999999999997</v>
      </c>
      <c r="M12" s="9">
        <f t="shared" si="2"/>
        <v>11.191600000000001</v>
      </c>
      <c r="N12" s="44">
        <f t="shared" si="0"/>
        <v>83.93811533052039</v>
      </c>
      <c r="O12" s="55" t="s">
        <v>77</v>
      </c>
      <c r="P12" s="12" t="s">
        <v>78</v>
      </c>
      <c r="Q12" s="11" t="s">
        <v>79</v>
      </c>
      <c r="R12" s="11" t="s">
        <v>80</v>
      </c>
    </row>
    <row r="13" spans="1:19" ht="60.75" customHeight="1">
      <c r="A13" s="50" t="s">
        <v>81</v>
      </c>
      <c r="B13" s="7" t="s">
        <v>81</v>
      </c>
      <c r="C13" s="8">
        <v>80285</v>
      </c>
      <c r="D13" s="7" t="s">
        <v>82</v>
      </c>
      <c r="E13" s="8" t="s">
        <v>83</v>
      </c>
      <c r="F13" s="13"/>
      <c r="G13" s="13"/>
      <c r="H13" s="9">
        <v>718.8</v>
      </c>
      <c r="I13" s="9">
        <v>1575</v>
      </c>
      <c r="J13" s="9">
        <v>490.6</v>
      </c>
      <c r="K13" s="9">
        <v>1575</v>
      </c>
      <c r="L13" s="9">
        <f t="shared" si="1"/>
        <v>1132.1099999999999</v>
      </c>
      <c r="M13" s="9">
        <f t="shared" si="2"/>
        <v>772.69500000000005</v>
      </c>
      <c r="N13" s="44">
        <f t="shared" si="0"/>
        <v>31.747356705620465</v>
      </c>
      <c r="O13" s="55" t="s">
        <v>84</v>
      </c>
      <c r="P13" s="12" t="s">
        <v>85</v>
      </c>
      <c r="Q13" s="11" t="s">
        <v>63</v>
      </c>
      <c r="R13" s="11" t="s">
        <v>86</v>
      </c>
    </row>
    <row r="14" spans="1:19" ht="60.75" customHeight="1">
      <c r="A14" s="50" t="s">
        <v>87</v>
      </c>
      <c r="B14" s="7" t="s">
        <v>87</v>
      </c>
      <c r="C14" s="8">
        <v>80341</v>
      </c>
      <c r="D14" s="8" t="s">
        <v>88</v>
      </c>
      <c r="E14" s="8" t="s">
        <v>89</v>
      </c>
      <c r="F14" s="13"/>
      <c r="G14" s="13"/>
      <c r="H14" s="9">
        <f>266.8+346.7+407+136.9</f>
        <v>1157.4000000000001</v>
      </c>
      <c r="I14" s="9">
        <f>814+332.1+167+1499.92</f>
        <v>2813.02</v>
      </c>
      <c r="J14" s="9">
        <f>149.6+208.6+237.8+98.69</f>
        <v>694.69</v>
      </c>
      <c r="K14" s="9">
        <f>814+332.1+167+1499.92</f>
        <v>2813.02</v>
      </c>
      <c r="L14" s="9">
        <f t="shared" si="1"/>
        <v>3255.7893480000002</v>
      </c>
      <c r="M14" s="9">
        <f t="shared" si="2"/>
        <v>1954.1768638000001</v>
      </c>
      <c r="N14" s="44">
        <f t="shared" si="0"/>
        <v>39.978399861759115</v>
      </c>
      <c r="O14" s="55" t="s">
        <v>90</v>
      </c>
      <c r="P14" s="12" t="s">
        <v>91</v>
      </c>
      <c r="Q14" s="11" t="s">
        <v>92</v>
      </c>
      <c r="R14" s="11" t="s">
        <v>93</v>
      </c>
    </row>
    <row r="15" spans="1:19" ht="60.75" customHeight="1">
      <c r="A15" s="50" t="s">
        <v>94</v>
      </c>
      <c r="B15" s="7" t="s">
        <v>94</v>
      </c>
      <c r="C15" s="8">
        <v>80374</v>
      </c>
      <c r="D15" s="8" t="s">
        <v>95</v>
      </c>
      <c r="E15" s="8" t="s">
        <v>96</v>
      </c>
      <c r="F15" s="13"/>
      <c r="G15" s="13"/>
      <c r="H15" s="9">
        <v>594.29999999999995</v>
      </c>
      <c r="I15" s="9">
        <v>600</v>
      </c>
      <c r="J15" s="9">
        <v>386.8</v>
      </c>
      <c r="K15" s="9">
        <v>600</v>
      </c>
      <c r="L15" s="9">
        <f t="shared" si="1"/>
        <v>356.58</v>
      </c>
      <c r="M15" s="9">
        <f t="shared" si="2"/>
        <v>232.08</v>
      </c>
      <c r="N15" s="44">
        <f t="shared" si="0"/>
        <v>34.915026081103811</v>
      </c>
      <c r="O15" s="55" t="s">
        <v>97</v>
      </c>
      <c r="P15" s="12" t="s">
        <v>98</v>
      </c>
      <c r="Q15" s="11" t="s">
        <v>99</v>
      </c>
      <c r="R15" s="11" t="s">
        <v>100</v>
      </c>
    </row>
    <row r="16" spans="1:19" ht="60.75" customHeight="1">
      <c r="A16" s="50" t="s">
        <v>101</v>
      </c>
      <c r="B16" s="7" t="s">
        <v>101</v>
      </c>
      <c r="C16" s="8">
        <v>80376</v>
      </c>
      <c r="D16" s="8" t="s">
        <v>102</v>
      </c>
      <c r="E16" s="8" t="s">
        <v>103</v>
      </c>
      <c r="F16" s="13"/>
      <c r="G16" s="13"/>
      <c r="H16" s="9">
        <v>316.89999999999998</v>
      </c>
      <c r="I16" s="9">
        <v>7226</v>
      </c>
      <c r="J16" s="9">
        <v>141.4</v>
      </c>
      <c r="K16" s="9">
        <v>7226</v>
      </c>
      <c r="L16" s="9">
        <f t="shared" si="1"/>
        <v>2289.9193999999998</v>
      </c>
      <c r="M16" s="9">
        <f t="shared" si="2"/>
        <v>1021.7564</v>
      </c>
      <c r="N16" s="44">
        <f t="shared" si="0"/>
        <v>55.38024613442726</v>
      </c>
      <c r="O16" s="55" t="s">
        <v>104</v>
      </c>
      <c r="P16" s="12" t="s">
        <v>105</v>
      </c>
      <c r="Q16" s="11" t="s">
        <v>106</v>
      </c>
      <c r="R16" s="11" t="s">
        <v>107</v>
      </c>
    </row>
    <row r="17" spans="1:20" ht="60.75" customHeight="1">
      <c r="A17" s="50" t="s">
        <v>108</v>
      </c>
      <c r="B17" s="7" t="s">
        <v>108</v>
      </c>
      <c r="C17" s="8">
        <v>80401</v>
      </c>
      <c r="D17" s="8" t="s">
        <v>109</v>
      </c>
      <c r="E17" s="8" t="s">
        <v>110</v>
      </c>
      <c r="F17" s="13"/>
      <c r="G17" s="13"/>
      <c r="H17" s="9">
        <v>910.4</v>
      </c>
      <c r="I17" s="9">
        <v>24880</v>
      </c>
      <c r="J17" s="9">
        <v>473.4</v>
      </c>
      <c r="K17" s="9">
        <v>24880</v>
      </c>
      <c r="L17" s="9">
        <f t="shared" si="1"/>
        <v>22650.752</v>
      </c>
      <c r="M17" s="9">
        <f t="shared" si="2"/>
        <v>11778.191999999999</v>
      </c>
      <c r="N17" s="44">
        <f t="shared" si="0"/>
        <v>48.000878734622148</v>
      </c>
      <c r="O17" s="55" t="s">
        <v>111</v>
      </c>
      <c r="P17" s="12"/>
      <c r="Q17" s="11" t="s">
        <v>112</v>
      </c>
      <c r="R17" s="11"/>
    </row>
    <row r="18" spans="1:20" ht="60.75" customHeight="1">
      <c r="A18" s="124" t="s">
        <v>113</v>
      </c>
      <c r="B18" s="18" t="s">
        <v>113</v>
      </c>
      <c r="C18" s="8">
        <v>80448</v>
      </c>
      <c r="D18" s="8" t="s">
        <v>114</v>
      </c>
      <c r="E18" s="8" t="s">
        <v>115</v>
      </c>
      <c r="F18" s="13">
        <v>37600</v>
      </c>
      <c r="G18" s="13">
        <v>14100</v>
      </c>
      <c r="H18" s="19">
        <v>159.69999999999999</v>
      </c>
      <c r="I18" s="19">
        <v>1058</v>
      </c>
      <c r="J18" s="19">
        <v>53.2</v>
      </c>
      <c r="K18" s="19">
        <v>1058</v>
      </c>
      <c r="L18" s="9">
        <f t="shared" si="1"/>
        <v>206.56259999999997</v>
      </c>
      <c r="M18" s="9">
        <f t="shared" si="2"/>
        <v>70.385599999999997</v>
      </c>
      <c r="N18" s="44">
        <f t="shared" si="0"/>
        <v>65.92529334932847</v>
      </c>
      <c r="O18" s="55" t="s">
        <v>116</v>
      </c>
      <c r="P18" s="12" t="s">
        <v>117</v>
      </c>
      <c r="Q18" s="11" t="s">
        <v>112</v>
      </c>
      <c r="R18" s="11"/>
      <c r="S18" s="81">
        <f>+((L18+L19)-(M18+M19))/(L18+L19)*100</f>
        <v>62.51039266456042</v>
      </c>
    </row>
    <row r="19" spans="1:20" ht="60.75" customHeight="1">
      <c r="A19" s="124"/>
      <c r="B19" s="18" t="s">
        <v>113</v>
      </c>
      <c r="C19" s="8">
        <v>80448</v>
      </c>
      <c r="D19" s="8" t="s">
        <v>118</v>
      </c>
      <c r="E19" s="8" t="s">
        <v>119</v>
      </c>
      <c r="F19" s="13">
        <v>112800</v>
      </c>
      <c r="G19" s="13">
        <v>56400</v>
      </c>
      <c r="H19" s="19">
        <v>159.69999999999999</v>
      </c>
      <c r="I19" s="19">
        <v>1058</v>
      </c>
      <c r="J19" s="19">
        <v>53.2</v>
      </c>
      <c r="K19" s="19">
        <v>1058</v>
      </c>
      <c r="L19" s="9">
        <f t="shared" si="1"/>
        <v>281.76259999999996</v>
      </c>
      <c r="M19" s="9">
        <f t="shared" si="2"/>
        <v>112.68559999999999</v>
      </c>
      <c r="N19" s="44">
        <f t="shared" si="0"/>
        <v>60.006899425260841</v>
      </c>
      <c r="O19" s="55" t="s">
        <v>120</v>
      </c>
      <c r="P19" s="12" t="s">
        <v>121</v>
      </c>
      <c r="Q19" s="11" t="s">
        <v>112</v>
      </c>
      <c r="R19" s="11"/>
    </row>
    <row r="20" spans="1:20" ht="60.75" customHeight="1">
      <c r="A20" s="50" t="s">
        <v>122</v>
      </c>
      <c r="B20" s="7" t="s">
        <v>122</v>
      </c>
      <c r="C20" s="8">
        <v>80461</v>
      </c>
      <c r="D20" s="8" t="s">
        <v>123</v>
      </c>
      <c r="E20" s="8" t="s">
        <v>124</v>
      </c>
      <c r="F20" s="13"/>
      <c r="G20" s="13"/>
      <c r="H20" s="9">
        <v>158.79</v>
      </c>
      <c r="I20" s="9">
        <v>3115.23</v>
      </c>
      <c r="J20" s="9">
        <v>90.05</v>
      </c>
      <c r="K20" s="9">
        <v>3115.23</v>
      </c>
      <c r="L20" s="9">
        <f t="shared" si="1"/>
        <v>494.66737169999993</v>
      </c>
      <c r="M20" s="9">
        <f t="shared" si="2"/>
        <v>280.52646149999998</v>
      </c>
      <c r="N20" s="44">
        <f t="shared" si="0"/>
        <v>43.289879715347311</v>
      </c>
      <c r="O20" s="55" t="s">
        <v>125</v>
      </c>
      <c r="P20" s="12" t="s">
        <v>126</v>
      </c>
      <c r="Q20" s="11" t="s">
        <v>112</v>
      </c>
      <c r="R20" s="11" t="s">
        <v>127</v>
      </c>
    </row>
    <row r="21" spans="1:20" ht="60.75" customHeight="1">
      <c r="A21" s="50" t="s">
        <v>128</v>
      </c>
      <c r="B21" s="7" t="s">
        <v>128</v>
      </c>
      <c r="C21" s="8">
        <v>80487</v>
      </c>
      <c r="D21" s="8" t="s">
        <v>128</v>
      </c>
      <c r="E21" s="8" t="s">
        <v>129</v>
      </c>
      <c r="F21" s="13"/>
      <c r="G21" s="13"/>
      <c r="H21" s="9">
        <v>206.4</v>
      </c>
      <c r="I21" s="9">
        <v>6084</v>
      </c>
      <c r="J21" s="9">
        <v>102.2</v>
      </c>
      <c r="K21" s="9">
        <v>6084</v>
      </c>
      <c r="L21" s="9">
        <f t="shared" si="1"/>
        <v>1255.7376000000002</v>
      </c>
      <c r="M21" s="9">
        <f t="shared" si="2"/>
        <v>621.78480000000002</v>
      </c>
      <c r="N21" s="44">
        <f t="shared" si="0"/>
        <v>50.484496124031011</v>
      </c>
      <c r="O21" s="55" t="s">
        <v>130</v>
      </c>
      <c r="P21" s="12" t="s">
        <v>131</v>
      </c>
      <c r="Q21" s="11" t="s">
        <v>132</v>
      </c>
      <c r="R21" s="11" t="s">
        <v>133</v>
      </c>
    </row>
    <row r="22" spans="1:20" ht="60.75" customHeight="1">
      <c r="A22" s="50" t="s">
        <v>134</v>
      </c>
      <c r="B22" s="7" t="s">
        <v>134</v>
      </c>
      <c r="C22" s="8">
        <v>80490</v>
      </c>
      <c r="D22" s="8" t="s">
        <v>135</v>
      </c>
      <c r="E22" s="8" t="s">
        <v>136</v>
      </c>
      <c r="F22" s="13"/>
      <c r="G22" s="13"/>
      <c r="H22" s="9">
        <v>348.9</v>
      </c>
      <c r="I22" s="9">
        <v>386.06</v>
      </c>
      <c r="J22" s="9">
        <v>229.8</v>
      </c>
      <c r="K22" s="9">
        <v>386.06</v>
      </c>
      <c r="L22" s="9">
        <f t="shared" si="1"/>
        <v>134.69633400000001</v>
      </c>
      <c r="M22" s="9">
        <f t="shared" si="2"/>
        <v>88.716588000000002</v>
      </c>
      <c r="N22" s="44">
        <f>IF(L22=0,"",((L22-M22)/L22))*100</f>
        <v>34.135855546001721</v>
      </c>
      <c r="O22" s="55" t="s">
        <v>137</v>
      </c>
      <c r="P22" s="12" t="s">
        <v>138</v>
      </c>
      <c r="Q22" s="11" t="s">
        <v>139</v>
      </c>
      <c r="R22" s="11" t="s">
        <v>140</v>
      </c>
    </row>
    <row r="23" spans="1:20" ht="60.75" customHeight="1">
      <c r="A23" s="50" t="s">
        <v>141</v>
      </c>
      <c r="B23" s="7" t="s">
        <v>141</v>
      </c>
      <c r="C23" s="8">
        <v>80509</v>
      </c>
      <c r="D23" s="7" t="s">
        <v>142</v>
      </c>
      <c r="E23" s="8" t="s">
        <v>143</v>
      </c>
      <c r="F23" s="13">
        <v>267571.20000000001</v>
      </c>
      <c r="G23" s="13">
        <v>147962.88</v>
      </c>
      <c r="H23" s="9">
        <v>368.7</v>
      </c>
      <c r="I23" s="9">
        <v>1062.45</v>
      </c>
      <c r="J23" s="9">
        <v>190.5</v>
      </c>
      <c r="K23" s="9">
        <v>1062.45</v>
      </c>
      <c r="L23" s="9">
        <f t="shared" si="1"/>
        <v>659.296515</v>
      </c>
      <c r="M23" s="9">
        <f t="shared" si="2"/>
        <v>350.35960499999999</v>
      </c>
      <c r="N23" s="44">
        <f t="shared" ref="N23:N24" si="3">IF(L23=0,"",((L23-M23)/L23))*100</f>
        <v>46.858568636602001</v>
      </c>
      <c r="O23" s="55" t="s">
        <v>144</v>
      </c>
      <c r="P23" s="12" t="s">
        <v>145</v>
      </c>
      <c r="Q23" s="11" t="s">
        <v>63</v>
      </c>
      <c r="R23" s="11" t="s">
        <v>146</v>
      </c>
    </row>
    <row r="24" spans="1:20" ht="60.75" customHeight="1">
      <c r="A24" s="50" t="s">
        <v>147</v>
      </c>
      <c r="B24" s="7" t="s">
        <v>147</v>
      </c>
      <c r="C24" s="8">
        <v>80519</v>
      </c>
      <c r="D24" s="7" t="s">
        <v>148</v>
      </c>
      <c r="E24" s="8" t="s">
        <v>149</v>
      </c>
      <c r="F24" s="13"/>
      <c r="G24" s="13"/>
      <c r="H24" s="9">
        <v>288.10000000000002</v>
      </c>
      <c r="I24" s="9">
        <v>7595</v>
      </c>
      <c r="J24" s="9">
        <v>198.1</v>
      </c>
      <c r="K24" s="9">
        <v>7595</v>
      </c>
      <c r="L24" s="9">
        <f t="shared" ref="L24:L56" si="4">(H24*I24/1000)+(F24/1000)</f>
        <v>2188.1194999999998</v>
      </c>
      <c r="M24" s="9">
        <f t="shared" ref="M24:M56" si="5">(K24*J24/1000)+(G24/1000)</f>
        <v>1504.5695000000001</v>
      </c>
      <c r="N24" s="44">
        <f t="shared" si="3"/>
        <v>31.239153071850041</v>
      </c>
      <c r="O24" s="55" t="s">
        <v>150</v>
      </c>
      <c r="P24" s="12" t="s">
        <v>151</v>
      </c>
      <c r="Q24" s="11" t="s">
        <v>139</v>
      </c>
      <c r="R24" s="11" t="s">
        <v>152</v>
      </c>
    </row>
    <row r="25" spans="1:20" ht="60.75" customHeight="1">
      <c r="A25" s="50" t="s">
        <v>153</v>
      </c>
      <c r="B25" s="7" t="s">
        <v>153</v>
      </c>
      <c r="C25" s="8">
        <v>80521</v>
      </c>
      <c r="D25" s="7" t="s">
        <v>154</v>
      </c>
      <c r="E25" s="8" t="s">
        <v>155</v>
      </c>
      <c r="F25" s="13"/>
      <c r="G25" s="13"/>
      <c r="H25" s="9">
        <v>631.88</v>
      </c>
      <c r="I25" s="9">
        <v>1133</v>
      </c>
      <c r="J25" s="9">
        <v>162.69</v>
      </c>
      <c r="K25" s="9">
        <v>1133</v>
      </c>
      <c r="L25" s="9">
        <f t="shared" si="4"/>
        <v>715.92004000000009</v>
      </c>
      <c r="M25" s="9">
        <f t="shared" si="5"/>
        <v>184.32776999999999</v>
      </c>
      <c r="N25" s="44">
        <f t="shared" si="0"/>
        <v>74.253022725834029</v>
      </c>
      <c r="O25" s="55" t="s">
        <v>156</v>
      </c>
      <c r="P25" s="12" t="s">
        <v>157</v>
      </c>
      <c r="Q25" s="11" t="s">
        <v>158</v>
      </c>
      <c r="R25" s="11" t="s">
        <v>159</v>
      </c>
    </row>
    <row r="26" spans="1:20" ht="60.75" customHeight="1">
      <c r="A26" s="50" t="s">
        <v>160</v>
      </c>
      <c r="B26" s="7" t="s">
        <v>160</v>
      </c>
      <c r="C26" s="8">
        <v>80524</v>
      </c>
      <c r="D26" s="7" t="s">
        <v>161</v>
      </c>
      <c r="E26" s="8" t="s">
        <v>162</v>
      </c>
      <c r="F26" s="13"/>
      <c r="G26" s="13"/>
      <c r="H26" s="9">
        <v>85.4</v>
      </c>
      <c r="I26" s="9">
        <v>1604</v>
      </c>
      <c r="J26" s="9">
        <v>41.6</v>
      </c>
      <c r="K26" s="9">
        <v>1604</v>
      </c>
      <c r="L26" s="9">
        <f t="shared" si="4"/>
        <v>136.98160000000001</v>
      </c>
      <c r="M26" s="9">
        <f t="shared" si="5"/>
        <v>66.726400000000012</v>
      </c>
      <c r="N26" s="44">
        <f t="shared" si="0"/>
        <v>51.288056206088996</v>
      </c>
      <c r="O26" s="56" t="s">
        <v>163</v>
      </c>
      <c r="P26" s="11" t="s">
        <v>164</v>
      </c>
      <c r="Q26" s="11" t="s">
        <v>35</v>
      </c>
      <c r="R26" s="11" t="s">
        <v>164</v>
      </c>
    </row>
    <row r="27" spans="1:20" ht="60.75" customHeight="1">
      <c r="A27" s="50" t="s">
        <v>165</v>
      </c>
      <c r="B27" s="7" t="s">
        <v>165</v>
      </c>
      <c r="C27" s="8">
        <v>80536</v>
      </c>
      <c r="D27" s="8" t="s">
        <v>166</v>
      </c>
      <c r="E27" s="8" t="s">
        <v>167</v>
      </c>
      <c r="F27" s="13"/>
      <c r="G27" s="13"/>
      <c r="H27" s="9">
        <v>181.56</v>
      </c>
      <c r="I27" s="9">
        <v>3445.84</v>
      </c>
      <c r="J27" s="9">
        <v>101.37</v>
      </c>
      <c r="K27" s="9">
        <v>3445.84</v>
      </c>
      <c r="L27" s="9">
        <f t="shared" si="4"/>
        <v>625.62671039999998</v>
      </c>
      <c r="M27" s="9">
        <f t="shared" si="5"/>
        <v>349.30480080000001</v>
      </c>
      <c r="N27" s="44">
        <f t="shared" si="0"/>
        <v>44.167217448777265</v>
      </c>
      <c r="O27" s="57" t="s">
        <v>168</v>
      </c>
      <c r="P27" s="12" t="s">
        <v>169</v>
      </c>
      <c r="Q27" s="11" t="s">
        <v>170</v>
      </c>
      <c r="R27" s="11" t="s">
        <v>171</v>
      </c>
    </row>
    <row r="28" spans="1:20" ht="60.75" customHeight="1">
      <c r="A28" s="50" t="s">
        <v>172</v>
      </c>
      <c r="B28" s="7" t="s">
        <v>172</v>
      </c>
      <c r="C28" s="8">
        <v>80543</v>
      </c>
      <c r="D28" s="8" t="s">
        <v>173</v>
      </c>
      <c r="E28" s="8" t="s">
        <v>174</v>
      </c>
      <c r="F28" s="13"/>
      <c r="G28" s="13"/>
      <c r="H28" s="9">
        <v>411.6</v>
      </c>
      <c r="I28" s="9">
        <v>1960</v>
      </c>
      <c r="J28" s="9">
        <v>236</v>
      </c>
      <c r="K28" s="9">
        <v>1960</v>
      </c>
      <c r="L28" s="9">
        <f t="shared" si="4"/>
        <v>806.73599999999999</v>
      </c>
      <c r="M28" s="9">
        <f t="shared" si="5"/>
        <v>462.56</v>
      </c>
      <c r="N28" s="44">
        <f t="shared" si="0"/>
        <v>42.662779397473273</v>
      </c>
      <c r="O28" s="58" t="s">
        <v>175</v>
      </c>
      <c r="P28" s="12" t="s">
        <v>176</v>
      </c>
      <c r="Q28" s="11" t="s">
        <v>177</v>
      </c>
      <c r="R28" s="11" t="s">
        <v>178</v>
      </c>
    </row>
    <row r="29" spans="1:20" ht="60.75" customHeight="1">
      <c r="A29" s="50" t="s">
        <v>179</v>
      </c>
      <c r="B29" s="7" t="s">
        <v>179</v>
      </c>
      <c r="C29" s="8">
        <v>80571</v>
      </c>
      <c r="D29" s="8" t="s">
        <v>180</v>
      </c>
      <c r="E29" s="8" t="s">
        <v>181</v>
      </c>
      <c r="F29" s="13">
        <v>372000</v>
      </c>
      <c r="G29" s="13">
        <v>225750</v>
      </c>
      <c r="H29" s="9"/>
      <c r="I29" s="9"/>
      <c r="J29" s="9"/>
      <c r="K29" s="9"/>
      <c r="L29" s="9">
        <f t="shared" si="4"/>
        <v>372</v>
      </c>
      <c r="M29" s="9">
        <f t="shared" si="5"/>
        <v>225.75</v>
      </c>
      <c r="N29" s="44">
        <f t="shared" si="0"/>
        <v>39.314516129032256</v>
      </c>
      <c r="O29" s="55" t="s">
        <v>182</v>
      </c>
      <c r="P29" s="12" t="s">
        <v>183</v>
      </c>
      <c r="Q29" s="11" t="s">
        <v>63</v>
      </c>
      <c r="R29" s="11" t="s">
        <v>184</v>
      </c>
    </row>
    <row r="30" spans="1:20" ht="60.75" customHeight="1">
      <c r="A30" s="124" t="s">
        <v>185</v>
      </c>
      <c r="B30" s="7" t="s">
        <v>186</v>
      </c>
      <c r="C30" s="8">
        <v>80574</v>
      </c>
      <c r="D30" s="8" t="s">
        <v>187</v>
      </c>
      <c r="E30" s="8" t="s">
        <v>188</v>
      </c>
      <c r="F30" s="13">
        <f>408000/1000*100</f>
        <v>40800</v>
      </c>
      <c r="G30" s="13">
        <f>271444.8/1000*100</f>
        <v>27144.48</v>
      </c>
      <c r="H30" s="9"/>
      <c r="I30" s="9"/>
      <c r="J30" s="9"/>
      <c r="K30" s="9"/>
      <c r="L30" s="9">
        <f t="shared" si="4"/>
        <v>40.799999999999997</v>
      </c>
      <c r="M30" s="9">
        <f t="shared" si="5"/>
        <v>27.144479999999998</v>
      </c>
      <c r="N30" s="44">
        <f t="shared" si="0"/>
        <v>33.469411764705882</v>
      </c>
      <c r="O30" s="55" t="s">
        <v>189</v>
      </c>
      <c r="P30" s="21" t="s">
        <v>190</v>
      </c>
      <c r="Q30" s="11" t="s">
        <v>191</v>
      </c>
      <c r="R30" s="11" t="s">
        <v>192</v>
      </c>
    </row>
    <row r="31" spans="1:20" ht="60.75" customHeight="1">
      <c r="A31" s="124"/>
      <c r="B31" s="7" t="s">
        <v>186</v>
      </c>
      <c r="C31" s="8">
        <v>80574</v>
      </c>
      <c r="D31" s="8" t="s">
        <v>193</v>
      </c>
      <c r="E31" s="8" t="s">
        <v>194</v>
      </c>
      <c r="F31" s="13">
        <f>133000/1000*1200</f>
        <v>159600</v>
      </c>
      <c r="G31" s="13">
        <f>87000/1000*1200</f>
        <v>104400</v>
      </c>
      <c r="H31" s="9"/>
      <c r="I31" s="9"/>
      <c r="J31" s="9"/>
      <c r="K31" s="9"/>
      <c r="L31" s="9">
        <f t="shared" si="4"/>
        <v>159.6</v>
      </c>
      <c r="M31" s="9">
        <f t="shared" si="5"/>
        <v>104.4</v>
      </c>
      <c r="N31" s="44">
        <f t="shared" si="0"/>
        <v>34.586466165413526</v>
      </c>
      <c r="O31" s="55" t="s">
        <v>195</v>
      </c>
      <c r="P31" s="12" t="s">
        <v>196</v>
      </c>
      <c r="Q31" s="11" t="s">
        <v>191</v>
      </c>
      <c r="R31" s="11" t="s">
        <v>197</v>
      </c>
    </row>
    <row r="32" spans="1:20" ht="48" customHeight="1">
      <c r="A32" s="73" t="s">
        <v>198</v>
      </c>
      <c r="B32" s="22" t="s">
        <v>198</v>
      </c>
      <c r="C32" s="23">
        <v>80579</v>
      </c>
      <c r="D32" s="23" t="s">
        <v>199</v>
      </c>
      <c r="E32" s="23" t="s">
        <v>200</v>
      </c>
      <c r="F32" s="27"/>
      <c r="G32" s="27"/>
      <c r="H32" s="26">
        <v>133.02000000000001</v>
      </c>
      <c r="I32" s="26">
        <v>1435.58</v>
      </c>
      <c r="J32" s="26">
        <v>83</v>
      </c>
      <c r="K32" s="26">
        <v>1435.58</v>
      </c>
      <c r="L32" s="26">
        <f t="shared" si="4"/>
        <v>190.96085159999998</v>
      </c>
      <c r="M32" s="26">
        <f t="shared" si="5"/>
        <v>119.15313999999999</v>
      </c>
      <c r="N32" s="26">
        <f t="shared" si="0"/>
        <v>37.603367914599303</v>
      </c>
      <c r="O32" s="59" t="s">
        <v>201</v>
      </c>
      <c r="P32" s="27" t="s">
        <v>202</v>
      </c>
      <c r="Q32" s="27" t="s">
        <v>203</v>
      </c>
      <c r="R32" s="27" t="s">
        <v>204</v>
      </c>
      <c r="S32" s="75"/>
      <c r="T32" s="80" t="s">
        <v>486</v>
      </c>
    </row>
    <row r="33" spans="1:20" ht="45" customHeight="1">
      <c r="A33" s="124" t="s">
        <v>205</v>
      </c>
      <c r="B33" s="22" t="s">
        <v>205</v>
      </c>
      <c r="C33" s="23">
        <v>80597</v>
      </c>
      <c r="D33" s="23" t="s">
        <v>206</v>
      </c>
      <c r="E33" s="24" t="s">
        <v>207</v>
      </c>
      <c r="F33" s="25"/>
      <c r="G33" s="25"/>
      <c r="H33" s="26"/>
      <c r="I33" s="26"/>
      <c r="J33" s="26"/>
      <c r="K33" s="26"/>
      <c r="L33" s="26">
        <f t="shared" si="4"/>
        <v>0</v>
      </c>
      <c r="M33" s="26">
        <f t="shared" si="5"/>
        <v>0</v>
      </c>
      <c r="N33" s="26" t="e">
        <f t="shared" si="0"/>
        <v>#VALUE!</v>
      </c>
      <c r="O33" s="59"/>
      <c r="P33" s="28"/>
      <c r="Q33" s="27"/>
      <c r="R33" s="28"/>
    </row>
    <row r="34" spans="1:20" ht="60.75" customHeight="1">
      <c r="A34" s="124"/>
      <c r="B34" s="7" t="s">
        <v>205</v>
      </c>
      <c r="C34" s="8">
        <v>80597</v>
      </c>
      <c r="D34" s="8" t="s">
        <v>208</v>
      </c>
      <c r="E34" s="8" t="s">
        <v>209</v>
      </c>
      <c r="F34" s="13"/>
      <c r="G34" s="13"/>
      <c r="H34" s="9">
        <v>253.8</v>
      </c>
      <c r="I34" s="9">
        <v>57</v>
      </c>
      <c r="J34" s="9">
        <v>52.6</v>
      </c>
      <c r="K34" s="9">
        <v>57</v>
      </c>
      <c r="L34" s="9">
        <f t="shared" si="4"/>
        <v>14.4666</v>
      </c>
      <c r="M34" s="9">
        <f t="shared" si="5"/>
        <v>2.9982000000000002</v>
      </c>
      <c r="N34" s="44">
        <f t="shared" si="0"/>
        <v>79.27501970055161</v>
      </c>
      <c r="O34" s="55" t="s">
        <v>210</v>
      </c>
      <c r="P34" s="12" t="s">
        <v>211</v>
      </c>
      <c r="Q34" s="11" t="s">
        <v>212</v>
      </c>
      <c r="R34" s="11" t="s">
        <v>213</v>
      </c>
      <c r="S34" s="81">
        <f>+((L34+L35)-(M34+M35))/(L34+L35)*100</f>
        <v>45.880506538388403</v>
      </c>
    </row>
    <row r="35" spans="1:20" ht="60.75" customHeight="1">
      <c r="A35" s="124"/>
      <c r="B35" s="7" t="s">
        <v>205</v>
      </c>
      <c r="C35" s="8">
        <v>80597</v>
      </c>
      <c r="D35" s="8" t="s">
        <v>214</v>
      </c>
      <c r="E35" s="8" t="s">
        <v>215</v>
      </c>
      <c r="F35" s="13"/>
      <c r="G35" s="13"/>
      <c r="H35" s="9">
        <v>540.9</v>
      </c>
      <c r="I35" s="9">
        <v>13140</v>
      </c>
      <c r="J35" s="9">
        <v>293.10000000000002</v>
      </c>
      <c r="K35" s="9">
        <v>13140</v>
      </c>
      <c r="L35" s="9">
        <f t="shared" si="4"/>
        <v>7107.4260000000004</v>
      </c>
      <c r="M35" s="9">
        <f t="shared" si="5"/>
        <v>3851.3340000000003</v>
      </c>
      <c r="N35" s="44">
        <f t="shared" si="0"/>
        <v>45.812534664448137</v>
      </c>
      <c r="O35" s="55" t="s">
        <v>216</v>
      </c>
      <c r="P35" s="12" t="s">
        <v>217</v>
      </c>
      <c r="Q35" s="11" t="s">
        <v>218</v>
      </c>
      <c r="R35" s="11" t="s">
        <v>219</v>
      </c>
    </row>
    <row r="36" spans="1:20" ht="60" customHeight="1">
      <c r="A36" s="50" t="s">
        <v>220</v>
      </c>
      <c r="B36" s="7" t="s">
        <v>220</v>
      </c>
      <c r="C36" s="8">
        <v>80625</v>
      </c>
      <c r="D36" s="8" t="s">
        <v>221</v>
      </c>
      <c r="E36" s="8" t="s">
        <v>222</v>
      </c>
      <c r="F36" s="29"/>
      <c r="G36" s="29"/>
      <c r="H36" s="9">
        <v>343.18</v>
      </c>
      <c r="I36" s="9">
        <v>2633.31</v>
      </c>
      <c r="J36" s="9">
        <v>37.340000000000003</v>
      </c>
      <c r="K36" s="9">
        <v>2633.31</v>
      </c>
      <c r="L36" s="9">
        <f t="shared" si="4"/>
        <v>903.6993258</v>
      </c>
      <c r="M36" s="9">
        <f t="shared" si="5"/>
        <v>98.327795399999999</v>
      </c>
      <c r="N36" s="44">
        <f t="shared" si="0"/>
        <v>89.119412553179089</v>
      </c>
      <c r="O36" s="60" t="s">
        <v>223</v>
      </c>
      <c r="P36" s="12" t="s">
        <v>224</v>
      </c>
      <c r="Q36" s="11" t="s">
        <v>225</v>
      </c>
      <c r="R36" s="11" t="s">
        <v>226</v>
      </c>
    </row>
    <row r="37" spans="1:20" ht="41.25" customHeight="1">
      <c r="A37" s="73" t="s">
        <v>227</v>
      </c>
      <c r="B37" s="22" t="s">
        <v>227</v>
      </c>
      <c r="C37" s="23">
        <v>80641</v>
      </c>
      <c r="D37" s="23" t="s">
        <v>228</v>
      </c>
      <c r="E37" s="23" t="s">
        <v>229</v>
      </c>
      <c r="F37" s="27"/>
      <c r="G37" s="27"/>
      <c r="H37" s="26"/>
      <c r="I37" s="26"/>
      <c r="J37" s="26"/>
      <c r="K37" s="26"/>
      <c r="L37" s="26"/>
      <c r="M37" s="26"/>
      <c r="N37" s="26"/>
      <c r="O37" s="74" t="s">
        <v>203</v>
      </c>
      <c r="P37" s="27" t="s">
        <v>230</v>
      </c>
      <c r="Q37" s="27" t="s">
        <v>203</v>
      </c>
      <c r="R37" s="27" t="s">
        <v>231</v>
      </c>
      <c r="S37" s="75"/>
      <c r="T37" s="80" t="s">
        <v>486</v>
      </c>
    </row>
    <row r="38" spans="1:20" ht="60.75" customHeight="1">
      <c r="A38" s="50" t="s">
        <v>232</v>
      </c>
      <c r="B38" s="7" t="s">
        <v>232</v>
      </c>
      <c r="C38" s="8">
        <v>80672</v>
      </c>
      <c r="D38" s="8" t="s">
        <v>233</v>
      </c>
      <c r="E38" s="8" t="s">
        <v>234</v>
      </c>
      <c r="F38" s="13"/>
      <c r="G38" s="13"/>
      <c r="H38" s="9">
        <v>211.37</v>
      </c>
      <c r="I38" s="9">
        <v>4616.75</v>
      </c>
      <c r="J38" s="9">
        <v>82.09</v>
      </c>
      <c r="K38" s="9">
        <v>4616.75</v>
      </c>
      <c r="L38" s="9">
        <f t="shared" si="4"/>
        <v>975.84244750000005</v>
      </c>
      <c r="M38" s="9">
        <f t="shared" si="5"/>
        <v>378.98900750000001</v>
      </c>
      <c r="N38" s="44">
        <f t="shared" si="0"/>
        <v>61.162889719449311</v>
      </c>
      <c r="O38" s="55" t="s">
        <v>235</v>
      </c>
      <c r="P38" s="12" t="s">
        <v>236</v>
      </c>
      <c r="Q38" s="11" t="s">
        <v>237</v>
      </c>
      <c r="R38" s="11" t="s">
        <v>238</v>
      </c>
    </row>
    <row r="39" spans="1:20" ht="60.75" customHeight="1">
      <c r="A39" s="50" t="s">
        <v>239</v>
      </c>
      <c r="B39" s="7" t="s">
        <v>239</v>
      </c>
      <c r="C39" s="8">
        <v>80681</v>
      </c>
      <c r="D39" s="8" t="s">
        <v>240</v>
      </c>
      <c r="E39" s="8" t="s">
        <v>241</v>
      </c>
      <c r="F39" s="13"/>
      <c r="G39" s="13"/>
      <c r="H39" s="9">
        <v>278.89999999999998</v>
      </c>
      <c r="I39" s="9">
        <v>4192.2</v>
      </c>
      <c r="J39" s="9">
        <v>125.8</v>
      </c>
      <c r="K39" s="9">
        <v>4192.2</v>
      </c>
      <c r="L39" s="9">
        <f t="shared" si="4"/>
        <v>1169.2045799999999</v>
      </c>
      <c r="M39" s="9">
        <f t="shared" si="5"/>
        <v>527.37876000000006</v>
      </c>
      <c r="N39" s="44">
        <f t="shared" si="0"/>
        <v>54.894227321620633</v>
      </c>
      <c r="O39" s="55" t="s">
        <v>242</v>
      </c>
      <c r="P39" s="12" t="s">
        <v>243</v>
      </c>
      <c r="Q39" s="11" t="s">
        <v>139</v>
      </c>
      <c r="R39" s="11" t="s">
        <v>244</v>
      </c>
    </row>
    <row r="40" spans="1:20" ht="60.75" customHeight="1">
      <c r="A40" s="50" t="s">
        <v>245</v>
      </c>
      <c r="B40" s="7" t="s">
        <v>245</v>
      </c>
      <c r="C40" s="8">
        <v>80688</v>
      </c>
      <c r="D40" s="8" t="s">
        <v>246</v>
      </c>
      <c r="E40" s="8" t="s">
        <v>247</v>
      </c>
      <c r="F40" s="13"/>
      <c r="G40" s="13"/>
      <c r="H40" s="9">
        <v>379</v>
      </c>
      <c r="I40" s="9">
        <v>245631</v>
      </c>
      <c r="J40" s="9">
        <v>222.8</v>
      </c>
      <c r="K40" s="9">
        <v>245631</v>
      </c>
      <c r="L40" s="9">
        <f t="shared" si="4"/>
        <v>93094.149000000005</v>
      </c>
      <c r="M40" s="9">
        <f t="shared" si="5"/>
        <v>54726.586800000005</v>
      </c>
      <c r="N40" s="44">
        <f t="shared" si="0"/>
        <v>41.213720316622684</v>
      </c>
      <c r="O40" s="55" t="s">
        <v>248</v>
      </c>
      <c r="P40" s="12" t="s">
        <v>249</v>
      </c>
      <c r="Q40" s="11" t="s">
        <v>250</v>
      </c>
      <c r="R40" s="11" t="s">
        <v>251</v>
      </c>
    </row>
    <row r="41" spans="1:20" ht="60.75" customHeight="1">
      <c r="A41" s="50" t="s">
        <v>252</v>
      </c>
      <c r="B41" s="7" t="s">
        <v>252</v>
      </c>
      <c r="C41" s="8">
        <v>80705</v>
      </c>
      <c r="D41" s="8" t="s">
        <v>253</v>
      </c>
      <c r="E41" s="8" t="s">
        <v>254</v>
      </c>
      <c r="F41" s="30">
        <v>151415.67999999999</v>
      </c>
      <c r="G41" s="30">
        <v>95817.38</v>
      </c>
      <c r="H41" s="9"/>
      <c r="I41" s="9"/>
      <c r="J41" s="9"/>
      <c r="K41" s="9"/>
      <c r="L41" s="9">
        <f t="shared" si="4"/>
        <v>151.41567999999998</v>
      </c>
      <c r="M41" s="9">
        <f t="shared" si="5"/>
        <v>95.81738</v>
      </c>
      <c r="N41" s="44">
        <f t="shared" si="0"/>
        <v>36.718984453921806</v>
      </c>
      <c r="O41" s="61" t="s">
        <v>255</v>
      </c>
      <c r="P41" s="11" t="s">
        <v>256</v>
      </c>
      <c r="Q41" s="11" t="s">
        <v>257</v>
      </c>
      <c r="R41" s="11" t="s">
        <v>258</v>
      </c>
    </row>
    <row r="42" spans="1:20" ht="60.75" customHeight="1">
      <c r="A42" s="50" t="s">
        <v>259</v>
      </c>
      <c r="B42" s="7" t="s">
        <v>259</v>
      </c>
      <c r="C42" s="8">
        <v>80727</v>
      </c>
      <c r="D42" s="8" t="s">
        <v>260</v>
      </c>
      <c r="E42" s="8" t="s">
        <v>261</v>
      </c>
      <c r="F42" s="12">
        <v>202932</v>
      </c>
      <c r="G42" s="12">
        <v>92667</v>
      </c>
      <c r="H42" s="9">
        <v>703.5</v>
      </c>
      <c r="I42" s="9">
        <v>1092.3699999999999</v>
      </c>
      <c r="J42" s="9">
        <v>428</v>
      </c>
      <c r="K42" s="9">
        <v>1092.3699999999999</v>
      </c>
      <c r="L42" s="9">
        <f t="shared" si="4"/>
        <v>971.41429499999992</v>
      </c>
      <c r="M42" s="9">
        <f t="shared" si="5"/>
        <v>560.20135999999991</v>
      </c>
      <c r="N42" s="44">
        <f t="shared" si="0"/>
        <v>42.33136542426525</v>
      </c>
      <c r="O42" s="55" t="s">
        <v>262</v>
      </c>
      <c r="P42" s="12" t="s">
        <v>263</v>
      </c>
      <c r="Q42" s="11" t="s">
        <v>264</v>
      </c>
      <c r="R42" s="11" t="s">
        <v>265</v>
      </c>
    </row>
    <row r="43" spans="1:20" ht="60.75" customHeight="1">
      <c r="A43" s="50" t="s">
        <v>266</v>
      </c>
      <c r="B43" s="7" t="s">
        <v>266</v>
      </c>
      <c r="C43" s="8">
        <v>80730</v>
      </c>
      <c r="D43" s="8" t="s">
        <v>267</v>
      </c>
      <c r="E43" s="8" t="s">
        <v>268</v>
      </c>
      <c r="F43" s="13">
        <v>70494</v>
      </c>
      <c r="G43" s="13">
        <v>30080</v>
      </c>
      <c r="H43" s="9"/>
      <c r="I43" s="9"/>
      <c r="J43" s="9"/>
      <c r="K43" s="9"/>
      <c r="L43" s="9">
        <f t="shared" si="4"/>
        <v>70.494</v>
      </c>
      <c r="M43" s="9">
        <f t="shared" si="5"/>
        <v>30.08</v>
      </c>
      <c r="N43" s="44">
        <f t="shared" si="0"/>
        <v>57.329701818594494</v>
      </c>
      <c r="O43" s="55" t="s">
        <v>269</v>
      </c>
      <c r="P43" s="11" t="s">
        <v>270</v>
      </c>
      <c r="Q43" s="11" t="s">
        <v>271</v>
      </c>
      <c r="R43" s="11" t="s">
        <v>270</v>
      </c>
    </row>
    <row r="44" spans="1:20" ht="60.75" customHeight="1">
      <c r="A44" s="50" t="s">
        <v>272</v>
      </c>
      <c r="B44" s="7" t="s">
        <v>272</v>
      </c>
      <c r="C44" s="8">
        <v>80745</v>
      </c>
      <c r="D44" s="8" t="s">
        <v>273</v>
      </c>
      <c r="E44" s="8" t="s">
        <v>274</v>
      </c>
      <c r="F44" s="13"/>
      <c r="G44" s="13"/>
      <c r="H44" s="9">
        <v>201.5</v>
      </c>
      <c r="I44" s="9">
        <v>259.93</v>
      </c>
      <c r="J44" s="9">
        <v>74.8</v>
      </c>
      <c r="K44" s="9">
        <v>259.93</v>
      </c>
      <c r="L44" s="9">
        <f t="shared" si="4"/>
        <v>52.375895000000007</v>
      </c>
      <c r="M44" s="9">
        <f t="shared" si="5"/>
        <v>19.442764</v>
      </c>
      <c r="N44" s="44">
        <f t="shared" si="0"/>
        <v>62.878411910669975</v>
      </c>
      <c r="O44" s="55" t="s">
        <v>275</v>
      </c>
      <c r="P44" s="12" t="s">
        <v>276</v>
      </c>
      <c r="Q44" s="11" t="s">
        <v>271</v>
      </c>
      <c r="R44" s="11" t="s">
        <v>277</v>
      </c>
    </row>
    <row r="45" spans="1:20" ht="60.75" customHeight="1">
      <c r="A45" s="50" t="s">
        <v>278</v>
      </c>
      <c r="B45" s="7" t="s">
        <v>278</v>
      </c>
      <c r="C45" s="8">
        <v>80754</v>
      </c>
      <c r="D45" s="8" t="s">
        <v>279</v>
      </c>
      <c r="E45" s="8" t="s">
        <v>280</v>
      </c>
      <c r="F45" s="13"/>
      <c r="G45" s="13"/>
      <c r="H45" s="9">
        <v>206.82</v>
      </c>
      <c r="I45" s="9">
        <v>2956.54</v>
      </c>
      <c r="J45" s="9">
        <v>94.78</v>
      </c>
      <c r="K45" s="9">
        <v>2956.54</v>
      </c>
      <c r="L45" s="9">
        <f t="shared" si="4"/>
        <v>611.47160280000003</v>
      </c>
      <c r="M45" s="9">
        <f t="shared" si="5"/>
        <v>280.2208612</v>
      </c>
      <c r="N45" s="44">
        <f t="shared" si="0"/>
        <v>54.172710569577411</v>
      </c>
      <c r="O45" s="55" t="s">
        <v>281</v>
      </c>
      <c r="P45" s="12" t="s">
        <v>282</v>
      </c>
      <c r="Q45" s="11" t="s">
        <v>283</v>
      </c>
      <c r="R45" s="11" t="s">
        <v>284</v>
      </c>
    </row>
    <row r="46" spans="1:20" ht="60.75" customHeight="1">
      <c r="A46" s="124" t="s">
        <v>285</v>
      </c>
      <c r="B46" s="7" t="s">
        <v>285</v>
      </c>
      <c r="C46" s="8">
        <v>80777</v>
      </c>
      <c r="D46" s="8" t="s">
        <v>286</v>
      </c>
      <c r="E46" s="8" t="s">
        <v>287</v>
      </c>
      <c r="F46" s="13">
        <v>274149.12</v>
      </c>
      <c r="G46" s="13">
        <v>113730.16</v>
      </c>
      <c r="H46" s="9">
        <f>(293+463+544)/3</f>
        <v>433.33333333333331</v>
      </c>
      <c r="I46" s="9">
        <v>3418.65</v>
      </c>
      <c r="J46" s="9">
        <f>(119+302+89)/3</f>
        <v>170</v>
      </c>
      <c r="K46" s="9">
        <v>3418.65</v>
      </c>
      <c r="L46" s="9">
        <f t="shared" si="4"/>
        <v>1755.56412</v>
      </c>
      <c r="M46" s="9">
        <f t="shared" si="5"/>
        <v>694.9006599999999</v>
      </c>
      <c r="N46" s="44">
        <f t="shared" si="0"/>
        <v>60.417244116381255</v>
      </c>
      <c r="O46" s="55" t="s">
        <v>288</v>
      </c>
      <c r="P46" s="12" t="s">
        <v>289</v>
      </c>
      <c r="Q46" s="11" t="s">
        <v>290</v>
      </c>
      <c r="R46" s="11" t="s">
        <v>291</v>
      </c>
    </row>
    <row r="47" spans="1:20" ht="60.75" customHeight="1">
      <c r="A47" s="124"/>
      <c r="B47" s="7" t="s">
        <v>285</v>
      </c>
      <c r="C47" s="8">
        <v>80777</v>
      </c>
      <c r="D47" s="8" t="s">
        <v>292</v>
      </c>
      <c r="E47" s="8" t="s">
        <v>293</v>
      </c>
      <c r="F47" s="13">
        <v>234991.6</v>
      </c>
      <c r="G47" s="13">
        <v>58692</v>
      </c>
      <c r="H47" s="9"/>
      <c r="I47" s="9"/>
      <c r="J47" s="9"/>
      <c r="K47" s="9"/>
      <c r="L47" s="9">
        <f t="shared" si="4"/>
        <v>234.99160000000001</v>
      </c>
      <c r="M47" s="9">
        <f t="shared" si="5"/>
        <v>58.692</v>
      </c>
      <c r="N47" s="44">
        <f t="shared" si="0"/>
        <v>75.02378808434004</v>
      </c>
      <c r="O47" s="55" t="s">
        <v>294</v>
      </c>
      <c r="P47" s="12" t="s">
        <v>295</v>
      </c>
      <c r="Q47" s="11" t="s">
        <v>35</v>
      </c>
      <c r="R47" s="11" t="s">
        <v>296</v>
      </c>
    </row>
    <row r="48" spans="1:20" ht="60.75" customHeight="1">
      <c r="A48" s="124" t="s">
        <v>297</v>
      </c>
      <c r="B48" s="7" t="s">
        <v>298</v>
      </c>
      <c r="C48" s="8">
        <v>80789</v>
      </c>
      <c r="D48" s="8" t="s">
        <v>299</v>
      </c>
      <c r="E48" s="8" t="s">
        <v>300</v>
      </c>
      <c r="F48" s="13">
        <v>202931.52</v>
      </c>
      <c r="G48" s="13">
        <v>92666</v>
      </c>
      <c r="H48" s="9"/>
      <c r="I48" s="9"/>
      <c r="J48" s="9"/>
      <c r="K48" s="9"/>
      <c r="L48" s="9">
        <f t="shared" si="4"/>
        <v>202.93151999999998</v>
      </c>
      <c r="M48" s="9">
        <f t="shared" si="5"/>
        <v>92.665999999999997</v>
      </c>
      <c r="N48" s="44">
        <f t="shared" si="0"/>
        <v>54.336319956604072</v>
      </c>
      <c r="O48" s="55" t="s">
        <v>301</v>
      </c>
      <c r="P48" s="11" t="s">
        <v>302</v>
      </c>
      <c r="Q48" s="11" t="s">
        <v>303</v>
      </c>
      <c r="R48" s="11" t="s">
        <v>302</v>
      </c>
      <c r="S48" s="81">
        <f>+((L48+L49)-(M48+M49))/(L48+L49)*100</f>
        <v>42.33143987148258</v>
      </c>
    </row>
    <row r="49" spans="1:19" ht="60.75" customHeight="1">
      <c r="A49" s="124"/>
      <c r="B49" s="7" t="s">
        <v>298</v>
      </c>
      <c r="C49" s="8">
        <v>80789</v>
      </c>
      <c r="D49" s="8" t="s">
        <v>304</v>
      </c>
      <c r="E49" s="8" t="s">
        <v>305</v>
      </c>
      <c r="F49" s="13"/>
      <c r="G49" s="13"/>
      <c r="H49" s="9">
        <v>703.5</v>
      </c>
      <c r="I49" s="9">
        <v>1092.3699999999999</v>
      </c>
      <c r="J49" s="9">
        <v>428</v>
      </c>
      <c r="K49" s="9">
        <v>1092.3699999999999</v>
      </c>
      <c r="L49" s="9">
        <f t="shared" si="4"/>
        <v>768.48229499999991</v>
      </c>
      <c r="M49" s="9">
        <f t="shared" si="5"/>
        <v>467.53435999999994</v>
      </c>
      <c r="N49" s="44">
        <f t="shared" si="0"/>
        <v>39.16133617626155</v>
      </c>
      <c r="O49" s="55" t="s">
        <v>306</v>
      </c>
      <c r="P49" s="11" t="s">
        <v>307</v>
      </c>
      <c r="Q49" s="11" t="s">
        <v>308</v>
      </c>
      <c r="R49" s="11" t="s">
        <v>307</v>
      </c>
    </row>
    <row r="50" spans="1:19" ht="60.75" customHeight="1">
      <c r="A50" s="50" t="s">
        <v>309</v>
      </c>
      <c r="B50" s="7" t="s">
        <v>310</v>
      </c>
      <c r="C50" s="8">
        <v>80792</v>
      </c>
      <c r="D50" s="8" t="s">
        <v>311</v>
      </c>
      <c r="E50" s="8" t="s">
        <v>312</v>
      </c>
      <c r="F50" s="13"/>
      <c r="G50" s="13"/>
      <c r="H50" s="9">
        <f>202+187.9</f>
        <v>389.9</v>
      </c>
      <c r="I50" s="9">
        <f>2544.27+373.85</f>
        <v>2918.12</v>
      </c>
      <c r="J50" s="9">
        <f>187.9+0</f>
        <v>187.9</v>
      </c>
      <c r="K50" s="9">
        <f>2544.27+373.85</f>
        <v>2918.12</v>
      </c>
      <c r="L50" s="9">
        <f t="shared" si="4"/>
        <v>1137.7749879999999</v>
      </c>
      <c r="M50" s="9">
        <f t="shared" si="5"/>
        <v>548.31474800000001</v>
      </c>
      <c r="N50" s="44">
        <f t="shared" si="0"/>
        <v>51.808155937419841</v>
      </c>
      <c r="O50" s="55" t="s">
        <v>313</v>
      </c>
      <c r="P50" s="11" t="s">
        <v>314</v>
      </c>
      <c r="Q50" s="11" t="s">
        <v>315</v>
      </c>
      <c r="R50" s="11" t="s">
        <v>314</v>
      </c>
    </row>
    <row r="51" spans="1:19" ht="60.75" customHeight="1">
      <c r="A51" s="50" t="s">
        <v>316</v>
      </c>
      <c r="B51" s="7" t="s">
        <v>316</v>
      </c>
      <c r="C51" s="8">
        <v>80801</v>
      </c>
      <c r="D51" s="8" t="s">
        <v>317</v>
      </c>
      <c r="E51" s="8" t="s">
        <v>318</v>
      </c>
      <c r="F51" s="13"/>
      <c r="G51" s="13"/>
      <c r="H51" s="9">
        <v>484.12</v>
      </c>
      <c r="I51" s="9">
        <v>1019</v>
      </c>
      <c r="J51" s="9">
        <v>257.10000000000002</v>
      </c>
      <c r="K51" s="9">
        <v>1019</v>
      </c>
      <c r="L51" s="9">
        <f t="shared" si="4"/>
        <v>493.31828000000002</v>
      </c>
      <c r="M51" s="9">
        <f t="shared" si="5"/>
        <v>261.98490000000004</v>
      </c>
      <c r="N51" s="44">
        <f t="shared" si="0"/>
        <v>46.893332231678095</v>
      </c>
      <c r="O51" s="55" t="s">
        <v>319</v>
      </c>
      <c r="P51" s="12" t="s">
        <v>320</v>
      </c>
      <c r="Q51" s="11" t="s">
        <v>139</v>
      </c>
      <c r="R51" s="11" t="s">
        <v>321</v>
      </c>
    </row>
    <row r="52" spans="1:19" ht="60.75" customHeight="1">
      <c r="A52" s="50" t="s">
        <v>322</v>
      </c>
      <c r="B52" s="7" t="s">
        <v>322</v>
      </c>
      <c r="C52" s="8">
        <v>80804</v>
      </c>
      <c r="D52" s="8" t="s">
        <v>323</v>
      </c>
      <c r="E52" s="8" t="s">
        <v>324</v>
      </c>
      <c r="F52" s="13"/>
      <c r="G52" s="13"/>
      <c r="H52" s="9">
        <v>400.03</v>
      </c>
      <c r="I52" s="9">
        <v>6922.26</v>
      </c>
      <c r="J52" s="9">
        <v>177.74</v>
      </c>
      <c r="K52" s="9">
        <v>6922.26</v>
      </c>
      <c r="L52" s="9">
        <f t="shared" si="4"/>
        <v>2769.1116677999999</v>
      </c>
      <c r="M52" s="9">
        <f t="shared" si="5"/>
        <v>1230.3624924000001</v>
      </c>
      <c r="N52" s="44">
        <f t="shared" si="0"/>
        <v>55.568332375071861</v>
      </c>
      <c r="O52" s="55" t="s">
        <v>325</v>
      </c>
      <c r="P52" s="12" t="s">
        <v>326</v>
      </c>
      <c r="Q52" s="11" t="s">
        <v>327</v>
      </c>
      <c r="R52" s="11" t="s">
        <v>328</v>
      </c>
    </row>
    <row r="53" spans="1:19" ht="60.75" customHeight="1">
      <c r="A53" s="50" t="s">
        <v>329</v>
      </c>
      <c r="B53" s="7" t="s">
        <v>329</v>
      </c>
      <c r="C53" s="8">
        <v>80805</v>
      </c>
      <c r="D53" s="8" t="s">
        <v>330</v>
      </c>
      <c r="E53" s="8" t="s">
        <v>331</v>
      </c>
      <c r="F53" s="13"/>
      <c r="G53" s="13"/>
      <c r="H53" s="9">
        <v>231.45</v>
      </c>
      <c r="I53" s="9">
        <v>843</v>
      </c>
      <c r="J53" s="9">
        <v>135.30000000000001</v>
      </c>
      <c r="K53" s="9">
        <v>843</v>
      </c>
      <c r="L53" s="9">
        <f t="shared" si="4"/>
        <v>195.11234999999996</v>
      </c>
      <c r="M53" s="9">
        <f t="shared" si="5"/>
        <v>114.0579</v>
      </c>
      <c r="N53" s="44">
        <f t="shared" si="0"/>
        <v>41.542449773169139</v>
      </c>
      <c r="O53" s="55" t="s">
        <v>332</v>
      </c>
      <c r="P53" s="12" t="s">
        <v>333</v>
      </c>
      <c r="Q53" s="11" t="s">
        <v>334</v>
      </c>
      <c r="R53" s="11" t="s">
        <v>335</v>
      </c>
    </row>
    <row r="54" spans="1:19" ht="60.75" customHeight="1">
      <c r="A54" s="124" t="s">
        <v>336</v>
      </c>
      <c r="B54" s="7" t="s">
        <v>336</v>
      </c>
      <c r="C54" s="8">
        <v>80807</v>
      </c>
      <c r="D54" s="8" t="s">
        <v>337</v>
      </c>
      <c r="E54" s="8" t="s">
        <v>338</v>
      </c>
      <c r="F54" s="13"/>
      <c r="G54" s="13"/>
      <c r="H54" s="9">
        <v>492</v>
      </c>
      <c r="I54" s="9">
        <v>28063</v>
      </c>
      <c r="J54" s="9">
        <v>185.3</v>
      </c>
      <c r="K54" s="9">
        <v>28063</v>
      </c>
      <c r="L54" s="9">
        <f t="shared" si="4"/>
        <v>13806.995999999999</v>
      </c>
      <c r="M54" s="9">
        <f t="shared" si="5"/>
        <v>5200.0739000000003</v>
      </c>
      <c r="N54" s="44">
        <f t="shared" si="0"/>
        <v>62.337398373983746</v>
      </c>
      <c r="O54" s="55" t="s">
        <v>339</v>
      </c>
      <c r="P54" s="12"/>
      <c r="Q54" s="11" t="s">
        <v>340</v>
      </c>
      <c r="R54" s="11" t="s">
        <v>341</v>
      </c>
      <c r="S54" s="81">
        <f>+((L54+L55)-(M54+M55))/(L54+L55)*100</f>
        <v>62.337398373983746</v>
      </c>
    </row>
    <row r="55" spans="1:19" ht="60.75" customHeight="1">
      <c r="A55" s="124"/>
      <c r="B55" s="7" t="s">
        <v>336</v>
      </c>
      <c r="C55" s="8">
        <v>80807</v>
      </c>
      <c r="D55" s="8" t="s">
        <v>342</v>
      </c>
      <c r="E55" s="8" t="s">
        <v>343</v>
      </c>
      <c r="F55" s="13"/>
      <c r="G55" s="13"/>
      <c r="H55" s="9">
        <v>492</v>
      </c>
      <c r="I55" s="9">
        <v>28063</v>
      </c>
      <c r="J55" s="9">
        <v>185.3</v>
      </c>
      <c r="K55" s="9">
        <v>28063</v>
      </c>
      <c r="L55" s="9">
        <f t="shared" si="4"/>
        <v>13806.995999999999</v>
      </c>
      <c r="M55" s="9">
        <f t="shared" si="5"/>
        <v>5200.0739000000003</v>
      </c>
      <c r="N55" s="44">
        <f t="shared" si="0"/>
        <v>62.337398373983746</v>
      </c>
      <c r="O55" s="55" t="s">
        <v>344</v>
      </c>
      <c r="P55" s="12"/>
      <c r="Q55" s="11" t="s">
        <v>345</v>
      </c>
      <c r="R55" s="11" t="s">
        <v>341</v>
      </c>
    </row>
    <row r="56" spans="1:19" ht="146.25" customHeight="1" thickBot="1">
      <c r="A56" s="50" t="s">
        <v>346</v>
      </c>
      <c r="B56" s="7" t="s">
        <v>346</v>
      </c>
      <c r="C56" s="8">
        <v>80996</v>
      </c>
      <c r="D56" s="8" t="s">
        <v>347</v>
      </c>
      <c r="E56" s="8" t="s">
        <v>348</v>
      </c>
      <c r="F56" s="13"/>
      <c r="G56" s="13"/>
      <c r="H56" s="9">
        <v>187.6</v>
      </c>
      <c r="I56" s="9">
        <v>4920</v>
      </c>
      <c r="J56" s="9">
        <v>128.6</v>
      </c>
      <c r="K56" s="9">
        <v>4920</v>
      </c>
      <c r="L56" s="9">
        <f t="shared" si="4"/>
        <v>922.99199999999996</v>
      </c>
      <c r="M56" s="9">
        <f t="shared" si="5"/>
        <v>632.71199999999999</v>
      </c>
      <c r="N56" s="44">
        <f t="shared" si="0"/>
        <v>31.449893390191896</v>
      </c>
      <c r="O56" s="55" t="s">
        <v>349</v>
      </c>
      <c r="P56" s="12" t="s">
        <v>350</v>
      </c>
      <c r="Q56" s="11" t="s">
        <v>63</v>
      </c>
      <c r="R56" s="11" t="s">
        <v>351</v>
      </c>
    </row>
    <row r="57" spans="1:19" ht="60.75" customHeight="1">
      <c r="A57" s="51" t="s">
        <v>352</v>
      </c>
      <c r="B57" s="7" t="s">
        <v>352</v>
      </c>
      <c r="C57" s="8">
        <v>80242</v>
      </c>
      <c r="D57" s="8" t="s">
        <v>353</v>
      </c>
      <c r="E57" s="8" t="s">
        <v>354</v>
      </c>
      <c r="F57" s="36">
        <v>47862</v>
      </c>
      <c r="G57" s="36">
        <v>13322</v>
      </c>
      <c r="H57" s="26"/>
      <c r="I57" s="10"/>
      <c r="J57" s="26"/>
      <c r="K57" s="10"/>
      <c r="L57" s="9">
        <f t="shared" ref="L57:L75" si="6">(F57/1000)+(H57*I57/1000)</f>
        <v>47.862000000000002</v>
      </c>
      <c r="M57" s="9">
        <f t="shared" ref="M57:M75" si="7">(G57/1000)+(J57*K57/1000)</f>
        <v>13.321999999999999</v>
      </c>
      <c r="N57" s="44">
        <f t="shared" si="0"/>
        <v>72.165810037190269</v>
      </c>
      <c r="O57" s="62" t="s">
        <v>355</v>
      </c>
      <c r="P57" s="34" t="s">
        <v>356</v>
      </c>
      <c r="Q57" s="33" t="s">
        <v>357</v>
      </c>
      <c r="R57" s="33" t="s">
        <v>358</v>
      </c>
      <c r="S57" s="35" t="s">
        <v>359</v>
      </c>
    </row>
    <row r="58" spans="1:19" ht="60.75" customHeight="1">
      <c r="A58" s="52" t="s">
        <v>360</v>
      </c>
      <c r="B58" s="7" t="s">
        <v>360</v>
      </c>
      <c r="C58" s="8">
        <v>80293</v>
      </c>
      <c r="D58" s="8" t="s">
        <v>361</v>
      </c>
      <c r="E58" s="8" t="s">
        <v>362</v>
      </c>
      <c r="F58" s="36"/>
      <c r="G58" s="36"/>
      <c r="H58" s="10">
        <v>217.5</v>
      </c>
      <c r="I58" s="10">
        <v>1111.3</v>
      </c>
      <c r="J58" s="10">
        <v>84.23</v>
      </c>
      <c r="K58" s="10">
        <v>1111.3</v>
      </c>
      <c r="L58" s="9">
        <f t="shared" si="6"/>
        <v>241.70775</v>
      </c>
      <c r="M58" s="9">
        <f t="shared" si="7"/>
        <v>93.604799</v>
      </c>
      <c r="N58" s="44">
        <f t="shared" si="0"/>
        <v>61.273563218390812</v>
      </c>
      <c r="O58" s="63" t="s">
        <v>363</v>
      </c>
      <c r="P58" s="38" t="s">
        <v>364</v>
      </c>
      <c r="Q58" s="39" t="s">
        <v>365</v>
      </c>
      <c r="R58" s="39" t="s">
        <v>366</v>
      </c>
      <c r="S58" s="40" t="s">
        <v>367</v>
      </c>
    </row>
    <row r="59" spans="1:19" ht="60.75" customHeight="1">
      <c r="A59" s="52" t="s">
        <v>368</v>
      </c>
      <c r="B59" s="7" t="s">
        <v>368</v>
      </c>
      <c r="C59" s="8">
        <v>80296</v>
      </c>
      <c r="D59" s="8" t="s">
        <v>369</v>
      </c>
      <c r="E59" s="8" t="s">
        <v>370</v>
      </c>
      <c r="F59" s="36">
        <v>54100</v>
      </c>
      <c r="G59" s="36">
        <v>20408</v>
      </c>
      <c r="H59" s="41"/>
      <c r="I59" s="41"/>
      <c r="J59" s="41"/>
      <c r="K59" s="41"/>
      <c r="L59" s="9">
        <f t="shared" si="6"/>
        <v>54.1</v>
      </c>
      <c r="M59" s="9">
        <f t="shared" si="7"/>
        <v>20.408000000000001</v>
      </c>
      <c r="N59" s="44">
        <f t="shared" si="0"/>
        <v>62.277264325323479</v>
      </c>
      <c r="O59" s="63" t="s">
        <v>371</v>
      </c>
      <c r="P59" s="42" t="s">
        <v>372</v>
      </c>
      <c r="Q59" s="37" t="s">
        <v>373</v>
      </c>
      <c r="R59" s="37" t="s">
        <v>374</v>
      </c>
      <c r="S59" s="40" t="s">
        <v>375</v>
      </c>
    </row>
    <row r="60" spans="1:19" ht="60.75" customHeight="1">
      <c r="A60" s="125" t="s">
        <v>376</v>
      </c>
      <c r="B60" s="7" t="s">
        <v>376</v>
      </c>
      <c r="C60" s="8">
        <v>80372</v>
      </c>
      <c r="D60" s="8" t="s">
        <v>377</v>
      </c>
      <c r="E60" s="8" t="s">
        <v>378</v>
      </c>
      <c r="F60" s="36"/>
      <c r="G60" s="36"/>
      <c r="H60" s="10">
        <v>180.67</v>
      </c>
      <c r="I60" s="10">
        <v>2145.89</v>
      </c>
      <c r="J60" s="10">
        <v>52.1</v>
      </c>
      <c r="K60" s="10">
        <v>2145.89</v>
      </c>
      <c r="L60" s="9">
        <f t="shared" si="6"/>
        <v>387.69794629999996</v>
      </c>
      <c r="M60" s="9">
        <f t="shared" si="7"/>
        <v>111.80086899999999</v>
      </c>
      <c r="N60" s="44">
        <f t="shared" si="0"/>
        <v>71.162893673548467</v>
      </c>
      <c r="O60" s="63" t="s">
        <v>379</v>
      </c>
      <c r="P60" s="42" t="s">
        <v>380</v>
      </c>
      <c r="Q60" s="37" t="s">
        <v>381</v>
      </c>
      <c r="R60" s="37" t="s">
        <v>382</v>
      </c>
      <c r="S60" s="40" t="s">
        <v>383</v>
      </c>
    </row>
    <row r="61" spans="1:19" ht="60.75" customHeight="1">
      <c r="A61" s="126"/>
      <c r="B61" s="7" t="s">
        <v>376</v>
      </c>
      <c r="C61" s="8">
        <v>80372</v>
      </c>
      <c r="D61" s="8" t="s">
        <v>384</v>
      </c>
      <c r="E61" s="8" t="s">
        <v>385</v>
      </c>
      <c r="F61" s="36"/>
      <c r="G61" s="36"/>
      <c r="H61" s="10">
        <v>143.88999999999999</v>
      </c>
      <c r="I61" s="10">
        <v>3530.48</v>
      </c>
      <c r="J61" s="10">
        <v>44.22</v>
      </c>
      <c r="K61" s="10">
        <v>3530.48</v>
      </c>
      <c r="L61" s="9">
        <f t="shared" si="6"/>
        <v>508.00076719999993</v>
      </c>
      <c r="M61" s="9">
        <f t="shared" si="7"/>
        <v>156.1178256</v>
      </c>
      <c r="N61" s="44">
        <f t="shared" si="0"/>
        <v>69.268190979220236</v>
      </c>
      <c r="O61" s="63" t="s">
        <v>386</v>
      </c>
      <c r="P61" s="42" t="s">
        <v>380</v>
      </c>
      <c r="Q61" s="37" t="s">
        <v>387</v>
      </c>
      <c r="R61" s="37" t="s">
        <v>382</v>
      </c>
      <c r="S61" s="40" t="s">
        <v>388</v>
      </c>
    </row>
    <row r="62" spans="1:19" ht="60.75" customHeight="1">
      <c r="A62" s="52" t="s">
        <v>389</v>
      </c>
      <c r="B62" s="7" t="s">
        <v>389</v>
      </c>
      <c r="C62" s="8">
        <v>80470</v>
      </c>
      <c r="D62" s="8" t="s">
        <v>390</v>
      </c>
      <c r="E62" s="8" t="s">
        <v>391</v>
      </c>
      <c r="F62" s="36"/>
      <c r="G62" s="36"/>
      <c r="H62" s="9">
        <v>600.24</v>
      </c>
      <c r="I62" s="10">
        <v>8275</v>
      </c>
      <c r="J62" s="10">
        <v>131.69999999999999</v>
      </c>
      <c r="K62" s="10">
        <v>8275</v>
      </c>
      <c r="L62" s="9">
        <f t="shared" si="6"/>
        <v>4966.9859999999999</v>
      </c>
      <c r="M62" s="9">
        <f t="shared" si="7"/>
        <v>1089.8175000000001</v>
      </c>
      <c r="N62" s="44">
        <f t="shared" si="0"/>
        <v>78.058776489404238</v>
      </c>
      <c r="O62" s="63" t="s">
        <v>392</v>
      </c>
      <c r="P62" s="42" t="s">
        <v>393</v>
      </c>
      <c r="Q62" s="37" t="s">
        <v>394</v>
      </c>
      <c r="R62" s="37" t="s">
        <v>395</v>
      </c>
      <c r="S62" s="40" t="s">
        <v>396</v>
      </c>
    </row>
    <row r="63" spans="1:19" ht="60.75" customHeight="1">
      <c r="A63" s="52" t="s">
        <v>397</v>
      </c>
      <c r="B63" s="7" t="s">
        <v>397</v>
      </c>
      <c r="C63" s="8">
        <v>80473</v>
      </c>
      <c r="D63" s="8" t="s">
        <v>398</v>
      </c>
      <c r="E63" s="8" t="s">
        <v>399</v>
      </c>
      <c r="F63" s="36">
        <f>648*880</f>
        <v>570240</v>
      </c>
      <c r="G63" s="36">
        <f>206.4*880</f>
        <v>181632</v>
      </c>
      <c r="H63" s="9"/>
      <c r="I63" s="9"/>
      <c r="J63" s="9"/>
      <c r="K63" s="10"/>
      <c r="L63" s="9">
        <f t="shared" si="6"/>
        <v>570.24</v>
      </c>
      <c r="M63" s="9">
        <f t="shared" si="7"/>
        <v>181.63200000000001</v>
      </c>
      <c r="N63" s="44">
        <f t="shared" si="0"/>
        <v>68.148148148148152</v>
      </c>
      <c r="O63" s="63" t="s">
        <v>400</v>
      </c>
      <c r="P63" s="42" t="s">
        <v>401</v>
      </c>
      <c r="Q63" s="20" t="s">
        <v>158</v>
      </c>
      <c r="R63" s="20" t="s">
        <v>402</v>
      </c>
      <c r="S63" s="40" t="s">
        <v>396</v>
      </c>
    </row>
    <row r="64" spans="1:19" ht="60.75" customHeight="1">
      <c r="A64" s="52" t="s">
        <v>403</v>
      </c>
      <c r="B64" s="7" t="s">
        <v>403</v>
      </c>
      <c r="C64" s="8">
        <v>80488</v>
      </c>
      <c r="D64" s="8" t="s">
        <v>404</v>
      </c>
      <c r="E64" s="8" t="s">
        <v>405</v>
      </c>
      <c r="F64" s="36">
        <v>101562</v>
      </c>
      <c r="G64" s="36">
        <v>43581</v>
      </c>
      <c r="H64" s="9"/>
      <c r="I64" s="9"/>
      <c r="J64" s="9"/>
      <c r="K64" s="10"/>
      <c r="L64" s="9">
        <f t="shared" si="6"/>
        <v>101.562</v>
      </c>
      <c r="M64" s="9">
        <f t="shared" si="7"/>
        <v>43.581000000000003</v>
      </c>
      <c r="N64" s="44">
        <f t="shared" si="0"/>
        <v>57.089265670230994</v>
      </c>
      <c r="O64" s="63" t="s">
        <v>406</v>
      </c>
      <c r="P64" s="42" t="s">
        <v>407</v>
      </c>
      <c r="Q64" s="37" t="s">
        <v>408</v>
      </c>
      <c r="R64" s="37" t="s">
        <v>409</v>
      </c>
      <c r="S64" s="40" t="s">
        <v>410</v>
      </c>
    </row>
    <row r="65" spans="1:20" ht="60.75" customHeight="1">
      <c r="A65" s="52" t="s">
        <v>411</v>
      </c>
      <c r="B65" s="7" t="s">
        <v>411</v>
      </c>
      <c r="C65" s="8">
        <v>80497</v>
      </c>
      <c r="D65" s="8" t="s">
        <v>412</v>
      </c>
      <c r="E65" s="8" t="s">
        <v>413</v>
      </c>
      <c r="F65" s="36"/>
      <c r="G65" s="36"/>
      <c r="H65" s="10">
        <v>278.8</v>
      </c>
      <c r="I65" s="10">
        <v>1517.64</v>
      </c>
      <c r="J65" s="10">
        <v>126.4</v>
      </c>
      <c r="K65" s="10">
        <v>1517.64</v>
      </c>
      <c r="L65" s="9">
        <f t="shared" si="6"/>
        <v>423.11803200000008</v>
      </c>
      <c r="M65" s="9">
        <f t="shared" si="7"/>
        <v>191.82969600000001</v>
      </c>
      <c r="N65" s="44">
        <f t="shared" si="0"/>
        <v>54.662840746054528</v>
      </c>
      <c r="O65" s="63" t="s">
        <v>414</v>
      </c>
      <c r="P65" s="42" t="s">
        <v>415</v>
      </c>
      <c r="Q65" s="37" t="s">
        <v>416</v>
      </c>
      <c r="R65" s="37" t="s">
        <v>417</v>
      </c>
      <c r="S65" s="40" t="s">
        <v>418</v>
      </c>
    </row>
    <row r="66" spans="1:20" ht="60.75" customHeight="1">
      <c r="A66" s="52" t="s">
        <v>419</v>
      </c>
      <c r="B66" s="7" t="s">
        <v>419</v>
      </c>
      <c r="C66" s="8">
        <v>80515</v>
      </c>
      <c r="D66" s="8" t="s">
        <v>420</v>
      </c>
      <c r="E66" s="8" t="s">
        <v>421</v>
      </c>
      <c r="F66" s="36"/>
      <c r="G66" s="36"/>
      <c r="H66" s="10">
        <v>438.4</v>
      </c>
      <c r="I66" s="10">
        <v>2486.87</v>
      </c>
      <c r="J66" s="10">
        <v>134.19999999999999</v>
      </c>
      <c r="K66" s="10">
        <v>2990.32</v>
      </c>
      <c r="L66" s="9">
        <f t="shared" si="6"/>
        <v>1090.2438079999999</v>
      </c>
      <c r="M66" s="9">
        <f t="shared" si="7"/>
        <v>401.30094399999996</v>
      </c>
      <c r="N66" s="44">
        <f t="shared" si="0"/>
        <v>63.191632820536967</v>
      </c>
      <c r="O66" s="63" t="s">
        <v>422</v>
      </c>
      <c r="P66" s="42" t="s">
        <v>423</v>
      </c>
      <c r="Q66" s="37" t="s">
        <v>424</v>
      </c>
      <c r="R66" s="37" t="s">
        <v>425</v>
      </c>
      <c r="S66" s="40" t="s">
        <v>426</v>
      </c>
    </row>
    <row r="67" spans="1:20" ht="60.75" customHeight="1">
      <c r="A67" s="52" t="s">
        <v>427</v>
      </c>
      <c r="B67" s="7" t="s">
        <v>427</v>
      </c>
      <c r="C67" s="8">
        <v>80642</v>
      </c>
      <c r="D67" s="8" t="s">
        <v>428</v>
      </c>
      <c r="E67" s="43" t="s">
        <v>429</v>
      </c>
      <c r="F67" s="36"/>
      <c r="G67" s="36"/>
      <c r="H67" s="10">
        <v>351.2</v>
      </c>
      <c r="I67" s="10">
        <v>9748.0499999999993</v>
      </c>
      <c r="J67" s="10">
        <v>115.85</v>
      </c>
      <c r="K67" s="10">
        <v>9748.0499999999993</v>
      </c>
      <c r="L67" s="9">
        <f t="shared" si="6"/>
        <v>3423.5151599999995</v>
      </c>
      <c r="M67" s="9">
        <f t="shared" si="7"/>
        <v>1129.3115924999997</v>
      </c>
      <c r="N67" s="44">
        <f t="shared" ref="N67:N75" si="8">IF(L67=0,"",((L67-M67)/L67))*100</f>
        <v>67.013097949886102</v>
      </c>
      <c r="O67" s="63" t="s">
        <v>430</v>
      </c>
      <c r="P67" s="42" t="s">
        <v>431</v>
      </c>
      <c r="Q67" s="37" t="s">
        <v>432</v>
      </c>
      <c r="R67" s="37" t="s">
        <v>433</v>
      </c>
      <c r="S67" s="40" t="s">
        <v>434</v>
      </c>
    </row>
    <row r="68" spans="1:20" ht="60.75" customHeight="1">
      <c r="A68" s="52" t="s">
        <v>435</v>
      </c>
      <c r="B68" s="7" t="s">
        <v>435</v>
      </c>
      <c r="C68" s="8">
        <v>80664</v>
      </c>
      <c r="D68" s="8" t="s">
        <v>436</v>
      </c>
      <c r="E68" s="8" t="s">
        <v>437</v>
      </c>
      <c r="F68" s="36"/>
      <c r="G68" s="36"/>
      <c r="H68" s="10">
        <v>333.2</v>
      </c>
      <c r="I68" s="10">
        <v>2092.5</v>
      </c>
      <c r="J68" s="10">
        <v>75.900000000000006</v>
      </c>
      <c r="K68" s="10">
        <v>2092.5</v>
      </c>
      <c r="L68" s="9">
        <f t="shared" si="6"/>
        <v>697.221</v>
      </c>
      <c r="M68" s="9">
        <f t="shared" si="7"/>
        <v>158.82075</v>
      </c>
      <c r="N68" s="44">
        <f t="shared" si="8"/>
        <v>77.22088835534214</v>
      </c>
      <c r="O68" s="63" t="s">
        <v>438</v>
      </c>
      <c r="P68" s="42"/>
      <c r="Q68" s="37" t="s">
        <v>439</v>
      </c>
      <c r="R68" s="37" t="s">
        <v>440</v>
      </c>
      <c r="S68" s="40" t="s">
        <v>396</v>
      </c>
    </row>
    <row r="69" spans="1:20" ht="60.75" customHeight="1">
      <c r="A69" s="52" t="s">
        <v>441</v>
      </c>
      <c r="B69" s="7" t="s">
        <v>441</v>
      </c>
      <c r="C69" s="8">
        <v>80670</v>
      </c>
      <c r="D69" s="8" t="s">
        <v>442</v>
      </c>
      <c r="E69" s="8" t="s">
        <v>443</v>
      </c>
      <c r="F69" s="36"/>
      <c r="G69" s="36"/>
      <c r="H69" s="41">
        <v>489.89</v>
      </c>
      <c r="I69" s="10">
        <v>2912.83</v>
      </c>
      <c r="J69" s="10">
        <v>98.56</v>
      </c>
      <c r="K69" s="44">
        <v>5699.14</v>
      </c>
      <c r="L69" s="9">
        <f t="shared" si="6"/>
        <v>1426.9662887</v>
      </c>
      <c r="M69" s="44">
        <f t="shared" si="7"/>
        <v>561.70723840000005</v>
      </c>
      <c r="N69" s="44">
        <f t="shared" si="8"/>
        <v>60.636264300838626</v>
      </c>
      <c r="O69" s="63" t="s">
        <v>444</v>
      </c>
      <c r="P69" s="42" t="s">
        <v>445</v>
      </c>
      <c r="Q69" s="37" t="s">
        <v>439</v>
      </c>
      <c r="R69" s="37" t="s">
        <v>446</v>
      </c>
      <c r="S69" s="40" t="s">
        <v>447</v>
      </c>
    </row>
    <row r="70" spans="1:20" ht="60" customHeight="1">
      <c r="A70" s="52" t="s">
        <v>448</v>
      </c>
      <c r="B70" s="7" t="s">
        <v>448</v>
      </c>
      <c r="C70" s="8">
        <v>80695</v>
      </c>
      <c r="D70" s="8" t="s">
        <v>449</v>
      </c>
      <c r="E70" s="8" t="s">
        <v>450</v>
      </c>
      <c r="F70" s="36"/>
      <c r="G70" s="36"/>
      <c r="H70" s="10">
        <v>45.27</v>
      </c>
      <c r="I70" s="10">
        <v>1253.24</v>
      </c>
      <c r="J70" s="10">
        <v>0.73</v>
      </c>
      <c r="K70" s="10">
        <v>1253.24</v>
      </c>
      <c r="L70" s="9">
        <f t="shared" si="6"/>
        <v>56.734174800000005</v>
      </c>
      <c r="M70" s="9">
        <f t="shared" si="7"/>
        <v>0.91486519999999993</v>
      </c>
      <c r="N70" s="44">
        <f t="shared" si="8"/>
        <v>98.387453059421247</v>
      </c>
      <c r="O70" s="63" t="s">
        <v>451</v>
      </c>
      <c r="P70" s="42"/>
      <c r="Q70" s="37" t="s">
        <v>452</v>
      </c>
      <c r="R70" s="37"/>
      <c r="S70" s="40" t="s">
        <v>453</v>
      </c>
    </row>
    <row r="71" spans="1:20" ht="50.25" customHeight="1">
      <c r="A71" s="125" t="s">
        <v>454</v>
      </c>
      <c r="B71" s="22" t="s">
        <v>454</v>
      </c>
      <c r="C71" s="23">
        <v>80702</v>
      </c>
      <c r="D71" s="23" t="s">
        <v>455</v>
      </c>
      <c r="E71" s="23" t="s">
        <v>456</v>
      </c>
      <c r="F71" s="76"/>
      <c r="G71" s="76"/>
      <c r="H71" s="26">
        <v>115.3</v>
      </c>
      <c r="I71" s="26">
        <v>1039.43</v>
      </c>
      <c r="J71" s="26">
        <v>165.5</v>
      </c>
      <c r="K71" s="26">
        <v>1038.25</v>
      </c>
      <c r="L71" s="26">
        <f>(F71/1000)+(H71*I71/1000)</f>
        <v>119.84627900000001</v>
      </c>
      <c r="M71" s="26">
        <f t="shared" si="7"/>
        <v>171.830375</v>
      </c>
      <c r="N71" s="26">
        <f t="shared" si="8"/>
        <v>-43.375644562147805</v>
      </c>
      <c r="O71" s="77" t="s">
        <v>485</v>
      </c>
      <c r="P71" s="78" t="s">
        <v>457</v>
      </c>
      <c r="Q71" s="78" t="s">
        <v>203</v>
      </c>
      <c r="R71" s="78" t="s">
        <v>203</v>
      </c>
      <c r="S71" s="79" t="s">
        <v>203</v>
      </c>
      <c r="T71" s="80" t="s">
        <v>486</v>
      </c>
    </row>
    <row r="72" spans="1:20" ht="60.75" customHeight="1">
      <c r="A72" s="127"/>
      <c r="B72" s="7" t="s">
        <v>454</v>
      </c>
      <c r="C72" s="8">
        <v>80702</v>
      </c>
      <c r="D72" s="8" t="s">
        <v>458</v>
      </c>
      <c r="E72" s="66" t="s">
        <v>459</v>
      </c>
      <c r="F72" s="36"/>
      <c r="G72" s="36"/>
      <c r="H72" s="10">
        <v>474.2</v>
      </c>
      <c r="I72" s="10">
        <v>84.6</v>
      </c>
      <c r="J72" s="10">
        <v>176.8</v>
      </c>
      <c r="K72" s="10">
        <v>157.38999999999999</v>
      </c>
      <c r="L72" s="9">
        <f t="shared" si="6"/>
        <v>40.117319999999999</v>
      </c>
      <c r="M72" s="9">
        <f t="shared" si="7"/>
        <v>27.826552</v>
      </c>
      <c r="N72" s="44">
        <f t="shared" si="8"/>
        <v>30.637061498624536</v>
      </c>
      <c r="O72" s="63" t="s">
        <v>460</v>
      </c>
      <c r="P72" s="42" t="s">
        <v>461</v>
      </c>
      <c r="Q72" s="37" t="s">
        <v>462</v>
      </c>
      <c r="R72" s="37" t="s">
        <v>463</v>
      </c>
      <c r="S72" s="40" t="s">
        <v>464</v>
      </c>
    </row>
    <row r="73" spans="1:20" ht="60.75" customHeight="1">
      <c r="A73" s="126"/>
      <c r="B73" s="7" t="s">
        <v>454</v>
      </c>
      <c r="C73" s="8">
        <v>80702</v>
      </c>
      <c r="D73" s="8" t="s">
        <v>465</v>
      </c>
      <c r="E73" s="8" t="s">
        <v>466</v>
      </c>
      <c r="F73" s="36"/>
      <c r="G73" s="36"/>
      <c r="H73" s="45">
        <v>221.87</v>
      </c>
      <c r="I73" s="45">
        <v>5372</v>
      </c>
      <c r="J73" s="45">
        <v>149.4</v>
      </c>
      <c r="K73" s="45">
        <v>5372</v>
      </c>
      <c r="L73" s="9">
        <f t="shared" si="6"/>
        <v>1191.8856400000002</v>
      </c>
      <c r="M73" s="9">
        <f t="shared" si="7"/>
        <v>802.57680000000005</v>
      </c>
      <c r="N73" s="72">
        <f t="shared" si="8"/>
        <v>32.663271284986713</v>
      </c>
      <c r="O73" s="63" t="s">
        <v>467</v>
      </c>
      <c r="P73" s="42" t="s">
        <v>468</v>
      </c>
      <c r="Q73" s="37" t="s">
        <v>469</v>
      </c>
      <c r="R73" s="37" t="s">
        <v>463</v>
      </c>
      <c r="S73" s="40" t="s">
        <v>470</v>
      </c>
    </row>
    <row r="74" spans="1:20" ht="60" customHeight="1">
      <c r="A74" s="52" t="s">
        <v>471</v>
      </c>
      <c r="B74" s="7" t="s">
        <v>471</v>
      </c>
      <c r="C74" s="8">
        <v>80706</v>
      </c>
      <c r="D74" s="8" t="s">
        <v>472</v>
      </c>
      <c r="E74" s="8" t="s">
        <v>473</v>
      </c>
      <c r="F74" s="36"/>
      <c r="G74" s="36"/>
      <c r="H74" s="10">
        <v>214.8</v>
      </c>
      <c r="I74" s="10">
        <v>2583</v>
      </c>
      <c r="J74" s="10">
        <v>131.6</v>
      </c>
      <c r="K74" s="10">
        <v>2583</v>
      </c>
      <c r="L74" s="9">
        <f t="shared" si="6"/>
        <v>554.82839999999999</v>
      </c>
      <c r="M74" s="9">
        <f t="shared" si="7"/>
        <v>339.9228</v>
      </c>
      <c r="N74" s="44">
        <f t="shared" si="8"/>
        <v>38.733705772811916</v>
      </c>
      <c r="O74" s="63" t="s">
        <v>474</v>
      </c>
      <c r="P74" s="42" t="s">
        <v>475</v>
      </c>
      <c r="Q74" s="37" t="s">
        <v>476</v>
      </c>
      <c r="R74" s="37" t="s">
        <v>477</v>
      </c>
      <c r="S74" s="40" t="s">
        <v>478</v>
      </c>
    </row>
    <row r="75" spans="1:20" ht="45.75" customHeight="1" thickBot="1">
      <c r="A75" s="53" t="s">
        <v>479</v>
      </c>
      <c r="B75" s="67" t="s">
        <v>479</v>
      </c>
      <c r="C75" s="68">
        <v>80720</v>
      </c>
      <c r="D75" s="68" t="s">
        <v>480</v>
      </c>
      <c r="E75" s="68" t="s">
        <v>481</v>
      </c>
      <c r="F75" s="69"/>
      <c r="G75" s="69"/>
      <c r="H75" s="70">
        <v>48.2</v>
      </c>
      <c r="I75" s="70">
        <v>42612</v>
      </c>
      <c r="J75" s="70">
        <v>33.5</v>
      </c>
      <c r="K75" s="70">
        <v>42612</v>
      </c>
      <c r="L75" s="71">
        <f t="shared" si="6"/>
        <v>2053.8984</v>
      </c>
      <c r="M75" s="71">
        <f t="shared" si="7"/>
        <v>1427.502</v>
      </c>
      <c r="N75" s="70">
        <f t="shared" si="8"/>
        <v>30.497925311203321</v>
      </c>
      <c r="O75" s="64" t="s">
        <v>482</v>
      </c>
      <c r="P75" s="46" t="s">
        <v>483</v>
      </c>
      <c r="Q75" s="47" t="s">
        <v>203</v>
      </c>
      <c r="R75" s="47" t="s">
        <v>203</v>
      </c>
      <c r="S75" s="48" t="s">
        <v>203</v>
      </c>
      <c r="T75" s="80" t="s">
        <v>486</v>
      </c>
    </row>
  </sheetData>
  <mergeCells count="11">
    <mergeCell ref="A46:A47"/>
    <mergeCell ref="A48:A49"/>
    <mergeCell ref="A54:A55"/>
    <mergeCell ref="A60:A61"/>
    <mergeCell ref="A71:A73"/>
    <mergeCell ref="A33:A35"/>
    <mergeCell ref="A3:A5"/>
    <mergeCell ref="A7:A8"/>
    <mergeCell ref="A9:A10"/>
    <mergeCell ref="A18:A19"/>
    <mergeCell ref="A30:A3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C26.I03.P02</vt:lpstr>
      <vt:lpstr>Hoja1</vt:lpstr>
      <vt:lpstr>'C26.I03.P02'!_FilterDatabase</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Jimenez Vicente, Jose Antonio</dc:creator>
  <cp:lastModifiedBy>Marcos Fernandez, Javier</cp:lastModifiedBy>
  <cp:lastPrinted>2025-04-30T08:59:33Z</cp:lastPrinted>
  <dcterms:created xsi:type="dcterms:W3CDTF">2024-07-11T17:22:04Z</dcterms:created>
  <dcterms:modified xsi:type="dcterms:W3CDTF">2025-04-30T09:00:17Z</dcterms:modified>
</cp:coreProperties>
</file>